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_sobczyk\Documents\0-Rejestr wyborców\2020\"/>
    </mc:Choice>
  </mc:AlternateContent>
  <bookViews>
    <workbookView xWindow="0" yWindow="0" windowWidth="38400" windowHeight="17560"/>
  </bookViews>
  <sheets>
    <sheet name="rejestr_wyborcow_2020_kw_2_2020" sheetId="1" r:id="rId1"/>
  </sheets>
  <calcPr calcId="0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1" i="1"/>
  <c r="A42" i="1"/>
  <c r="A43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</calcChain>
</file>

<file path=xl/sharedStrings.xml><?xml version="1.0" encoding="utf-8"?>
<sst xmlns="http://schemas.openxmlformats.org/spreadsheetml/2006/main" count="93" uniqueCount="92">
  <si>
    <t>Liczba mieszkańców</t>
  </si>
  <si>
    <t>Powiat będziński</t>
  </si>
  <si>
    <t>m. Będzin</t>
  </si>
  <si>
    <t>m. Czeladź</t>
  </si>
  <si>
    <t>m. Wojkowice</t>
  </si>
  <si>
    <t>gm. Bobrowniki</t>
  </si>
  <si>
    <t>gm. Mierzęcice</t>
  </si>
  <si>
    <t>gm. Psary</t>
  </si>
  <si>
    <t>gm. Siewierz</t>
  </si>
  <si>
    <t>m. Sławków</t>
  </si>
  <si>
    <t>Powiat gliwicki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</si>
  <si>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</si>
  <si>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</si>
  <si>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</si>
  <si>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</si>
  <si>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</si>
  <si>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</si>
  <si>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</si>
  <si>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</si>
  <si>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Powiat tarnogórski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</si>
  <si>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</si>
  <si>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</si>
  <si>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</si>
  <si>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</si>
  <si>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</si>
  <si>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</si>
  <si>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</si>
  <si>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</si>
  <si>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</si>
  <si>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Powiat bieruńsko-lędziński</t>
  </si>
  <si>
    <t>m. Bieruń</t>
  </si>
  <si>
    <t>m. Imielin</t>
  </si>
  <si>
    <t>m. Lędziny</t>
  </si>
  <si>
    <t>gm. Bojszowy</t>
  </si>
  <si>
    <t>gm. Chełm Śląski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</si>
  <si>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</si>
  <si>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</si>
  <si>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</si>
  <si>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</si>
  <si>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</si>
  <si>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</si>
  <si>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</si>
  <si>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</si>
  <si>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</si>
  <si>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</si>
  <si>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</si>
  <si>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Miasto na prawach powiatu</t>
  </si>
  <si>
    <t>m. Bytom</t>
  </si>
  <si>
    <t>m. Chorzów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</si>
  <si>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</si>
  <si>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</si>
  <si>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</si>
  <si>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</si>
  <si>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</si>
  <si>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</si>
  <si>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</si>
  <si>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Siemianowice Śląskie</t>
  </si>
  <si>
    <t>m. Sosnowiec</t>
  </si>
  <si>
    <t>m. Świętochłowice</t>
  </si>
  <si>
    <t>m. Tychy</t>
  </si>
  <si>
    <t>m. Zabrze</t>
  </si>
  <si>
    <t>Suma</t>
  </si>
  <si>
    <t>Delegatura w Katowicach</t>
  </si>
  <si>
    <t>Kod teryt.</t>
  </si>
  <si>
    <t>Nazwa jednostki</t>
  </si>
  <si>
    <t>Liczba wyborców ujętych w rejestrze wyborców</t>
  </si>
  <si>
    <t>Informacje dodatkowe</t>
  </si>
  <si>
    <t>ogółem</t>
  </si>
  <si>
    <t>wpisanych z urzędu</t>
  </si>
  <si>
    <t>wpisanych na wniosek</t>
  </si>
  <si>
    <t>O dopisaniu</t>
  </si>
  <si>
    <t>część B</t>
  </si>
  <si>
    <t>O skreśleniu - część A</t>
  </si>
  <si>
    <t>O skreśleniu - część B</t>
  </si>
  <si>
    <t>art. 19 § 1*)</t>
  </si>
  <si>
    <t>art. 19 § 2*)</t>
  </si>
  <si>
    <t>art. 19 § 3*)</t>
  </si>
  <si>
    <t>ogółem § 6</t>
  </si>
  <si>
    <t>§ 6 ust. 1 pkt 1 i ust. 2*)</t>
  </si>
  <si>
    <t>§ 6 ust. 1 pkt 2*)</t>
  </si>
  <si>
    <t>§ 6 ust. 1 pkt 3*)</t>
  </si>
  <si>
    <t>§ 6 ust. 2</t>
  </si>
  <si>
    <t>Stan rejestru wyborców na dzień 30.06.2020 r.</t>
  </si>
  <si>
    <t>**) Rozporządzenia Ministra Spraw Wewnętrznych i Administracji z dnia 27 lipca 2011 r. w sprawie rejestru wyborców oraz trybu przekazywania przez Rzeczpospolitą Polską innym państwom członkowskim Unii Europejskiej danych zawartych w tym rejestrze (Dz.U. z 2017 r. poz. 1316 z późn. zm.)
na kartach dodatkowych umieszcza się :</t>
  </si>
  <si>
    <t>art. 19 § 1 Kodeksu wyborczego*) - dane dotyczące wyborców stale zamieszkałych na obszarze gminy bez zameldowania na pobyt stały,</t>
  </si>
  <si>
    <t>art. 19 § 2 Kodeksu wyborczego*) - dane dotyczące wyborców nigdzie niezamieszkałych, stale przebywających na obszarze gminy,</t>
  </si>
  <si>
    <t>art. 19 § 3 Kodeksu wyborczego*) - dane dotyczące wyborców zamieszkałych na obszarze gminy pod innym adresem niż adres ich zameldowania na pobyt stały,</t>
  </si>
  <si>
    <t>§ 6 ust. 1 pkt 1 rozporządzenia**) - dane dotyczące osób, co do których otrzymano zawiadomienie o pozbawieniu prawa wybierania (cześć A - obywatele polscy, część B - obywatele państw UE)</t>
  </si>
  <si>
    <t>§ 6 ust. 1 pkt 2 rozporządzenia**) - dane dotyczące wyborców wpisanych do rejestru wyborców w innej gminie  (cześć A - obywatele polscy, część B - obywatele państw UE),</t>
  </si>
  <si>
    <t>§ 6 ust. 1 pkt 3 rozporządzenia**) - dane dotyczące wyborców wpisanych do rejestru wyborców w tej samej gminie, ale zamieszkałych pod innym adresem niż adres ich zameldowania na pobyt stały  (cześć A - obywatele polscy, część B - obywatele państw UE),</t>
  </si>
  <si>
    <t xml:space="preserve">§6  ust. 2 rozporządzenia**) - dane dotyczace wyborców w części A rejestru wyborców, o których mowa w art. 19 § 1 i 2 Kodeksu wyborczego, co do których otrzymano zawiadomienie o pozbawieniu prawa wybierania albo informację o pozbawieniu prawa wybierania </t>
  </si>
  <si>
    <t>*) Ustawy z dnia 5 stycznia 2011 r. - Kodeks wyborczy (Dz.U. z 2019 r. poz. 684, 1504 oraz z 2020 r. poz. 568)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</si>
</sst>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1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10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/>
    </xf>
    <xf numFmtId="0" fontId="20" fillId="33" borderId="17" xfId="0" applyFont="1" applyFill="1" applyBorder="1" applyAlignment="1" applyProtection="1">
      <alignment horizontal="center" vertical="center"/>
    </xf>
    <xf numFmtId="0" fontId="20" fillId="33" borderId="18" xfId="0" applyFont="1" applyFill="1" applyBorder="1" applyAlignment="1" applyProtection="1">
      <alignment horizontal="center" vertical="center"/>
    </xf>
    <xf numFmtId="0" fontId="20" fillId="34" borderId="19" xfId="0" applyFont="1" applyFill="1" applyBorder="1" applyAlignment="1" applyProtection="1">
      <alignment horizontal="center" vertical="center" wrapText="1"/>
    </xf>
    <xf numFmtId="0" fontId="20" fillId="35" borderId="20" xfId="0" applyFont="1" applyFill="1" applyBorder="1" applyAlignment="1" applyProtection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</xf>
    <xf numFmtId="0" fontId="20" fillId="35" borderId="22" xfId="0" applyFont="1" applyFill="1" applyBorder="1" applyAlignment="1" applyProtection="1">
      <alignment horizontal="center" vertical="center"/>
    </xf>
    <xf numFmtId="0" fontId="20" fillId="35" borderId="23" xfId="0" applyFont="1" applyFill="1" applyBorder="1" applyAlignment="1" applyProtection="1">
      <alignment horizontal="center" vertical="center" wrapText="1"/>
    </xf>
    <xf numFmtId="0" fontId="19" fillId="0" borderId="25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/>
    </xf>
    <xf numFmtId="0" fontId="21" fillId="33" borderId="25" xfId="0" applyFont="1" applyFill="1" applyBorder="1" applyAlignment="1" applyProtection="1">
      <alignment horizontal="center" vertical="center"/>
    </xf>
    <xf numFmtId="0" fontId="21" fillId="33" borderId="26" xfId="0" applyFont="1" applyFill="1" applyBorder="1" applyAlignment="1" applyProtection="1">
      <alignment horizontal="center" vertical="center" wrapText="1"/>
    </xf>
    <xf numFmtId="0" fontId="20" fillId="34" borderId="27" xfId="0" applyFont="1" applyFill="1" applyBorder="1" applyAlignment="1" applyProtection="1">
      <alignment horizontal="center" vertical="center" wrapText="1"/>
    </xf>
    <xf numFmtId="0" fontId="21" fillId="35" borderId="28" xfId="0" applyFont="1" applyFill="1" applyBorder="1" applyAlignment="1" applyProtection="1">
      <alignment horizontal="center" vertical="center" wrapText="1"/>
    </xf>
    <xf numFmtId="0" fontId="21" fillId="35" borderId="29" xfId="0" applyFont="1" applyFill="1" applyBorder="1" applyAlignment="1" applyProtection="1">
      <alignment horizontal="center" vertical="center" wrapText="1"/>
    </xf>
    <xf numFmtId="0" fontId="0" fillId="0" borderId="24" xfId="0" applyBorder="1"/>
    <xf numFmtId="0" fontId="0" fillId="0" borderId="30" xfId="0" applyBorder="1"/>
    <xf numFmtId="0" fontId="0" fillId="36" borderId="31" xfId="0" applyFill="1" applyBorder="1"/>
    <xf numFmtId="0" fontId="0" fillId="36" borderId="32" xfId="0" applyFill="1" applyBorder="1"/>
    <xf numFmtId="0" fontId="0" fillId="36" borderId="33" xfId="0" applyFill="1" applyBorder="1"/>
    <xf numFmtId="0" fontId="0" fillId="0" borderId="34" xfId="0" applyBorder="1"/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topLeftCell="A19" workbookViewId="0">
      <selection activeCell="R35" sqref="R35"/>
    </sheetView>
  </sheetViews>
  <sheetFormatPr defaultRowHeight="14.5" x14ac:dyDescent="0.35"/>
  <cols>
    <col min="2" max="2" width="21.08984375" bestFit="1" customWidth="1"/>
  </cols>
  <sheetData>
    <row r="1" spans="1:17" x14ac:dyDescent="0.35">
      <c r="A1" s="1" t="s">
        <v>62</v>
      </c>
      <c r="Q1" s="2" t="s">
        <v>82</v>
      </c>
    </row>
    <row r="2" spans="1:17" ht="15.75" customHeight="1" thickBot="1" x14ac:dyDescent="0.4"/>
    <row r="3" spans="1:17" ht="27" customHeight="1" thickBot="1" x14ac:dyDescent="0.4">
      <c r="A3" s="3" t="s">
        <v>63</v>
      </c>
      <c r="B3" s="4" t="s">
        <v>64</v>
      </c>
      <c r="C3" s="4" t="s">
        <v>0</v>
      </c>
      <c r="D3" s="4" t="s">
        <v>65</v>
      </c>
      <c r="E3" s="4"/>
      <c r="F3" s="4"/>
      <c r="G3" s="5" t="s">
        <v>66</v>
      </c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4.5" customHeight="1" x14ac:dyDescent="0.35">
      <c r="A4" s="8"/>
      <c r="B4" s="9"/>
      <c r="C4" s="9"/>
      <c r="D4" s="10" t="s">
        <v>67</v>
      </c>
      <c r="E4" s="9" t="s">
        <v>68</v>
      </c>
      <c r="F4" s="9" t="s">
        <v>69</v>
      </c>
      <c r="G4" s="11" t="s">
        <v>70</v>
      </c>
      <c r="H4" s="12"/>
      <c r="I4" s="12"/>
      <c r="J4" s="12"/>
      <c r="K4" s="13" t="s">
        <v>71</v>
      </c>
      <c r="L4" s="14" t="s">
        <v>72</v>
      </c>
      <c r="M4" s="15"/>
      <c r="N4" s="15"/>
      <c r="O4" s="15"/>
      <c r="P4" s="16"/>
      <c r="Q4" s="17" t="s">
        <v>73</v>
      </c>
    </row>
    <row r="5" spans="1:17" ht="30.5" thickBot="1" x14ac:dyDescent="0.4">
      <c r="A5" s="18"/>
      <c r="B5" s="19"/>
      <c r="C5" s="19"/>
      <c r="D5" s="20"/>
      <c r="E5" s="19"/>
      <c r="F5" s="19"/>
      <c r="G5" s="21" t="s">
        <v>67</v>
      </c>
      <c r="H5" s="22" t="s">
        <v>74</v>
      </c>
      <c r="I5" s="22" t="s">
        <v>75</v>
      </c>
      <c r="J5" s="22" t="s">
        <v>76</v>
      </c>
      <c r="K5" s="23"/>
      <c r="L5" s="24" t="s">
        <v>77</v>
      </c>
      <c r="M5" s="24" t="s">
        <v>78</v>
      </c>
      <c r="N5" s="24" t="s">
        <v>79</v>
      </c>
      <c r="O5" s="24" t="s">
        <v>80</v>
      </c>
      <c r="P5" s="25" t="s">
        <v>81</v>
      </c>
      <c r="Q5" s="17"/>
    </row>
    <row r="6" spans="1:17" ht="15" thickBot="1" x14ac:dyDescent="0.4">
      <c r="A6" s="28" t="s">
        <v>1</v>
      </c>
      <c r="B6" s="29"/>
      <c r="C6" s="29">
        <v>140427</v>
      </c>
      <c r="D6" s="29">
        <v>117290</v>
      </c>
      <c r="E6" s="29">
        <v>116206</v>
      </c>
      <c r="F6" s="29">
        <v>1084</v>
      </c>
      <c r="G6" s="29">
        <v>1075</v>
      </c>
      <c r="H6" s="29">
        <v>855</v>
      </c>
      <c r="I6" s="29">
        <v>70</v>
      </c>
      <c r="J6" s="29">
        <v>150</v>
      </c>
      <c r="K6" s="29">
        <v>9</v>
      </c>
      <c r="L6" s="29">
        <v>1388</v>
      </c>
      <c r="M6" s="29">
        <v>268</v>
      </c>
      <c r="N6" s="29">
        <v>970</v>
      </c>
      <c r="O6" s="29">
        <v>150</v>
      </c>
      <c r="P6" s="29">
        <v>0</v>
      </c>
      <c r="Q6" s="30">
        <v>0</v>
      </c>
    </row>
    <row r="7" spans="1:17" x14ac:dyDescent="0.35">
      <c r="A7" s="27" t="str">
        <f>"240101"</f>
        <v>240101</v>
      </c>
      <c r="B7" s="27" t="s">
        <v>2</v>
      </c>
      <c r="C7" s="27">
        <v>51903</v>
      </c>
      <c r="D7" s="27">
        <v>43346</v>
      </c>
      <c r="E7" s="27">
        <v>43100</v>
      </c>
      <c r="F7" s="27">
        <v>246</v>
      </c>
      <c r="G7" s="27">
        <v>242</v>
      </c>
      <c r="H7" s="27">
        <v>154</v>
      </c>
      <c r="I7" s="27">
        <v>37</v>
      </c>
      <c r="J7" s="27">
        <v>51</v>
      </c>
      <c r="K7" s="27">
        <v>4</v>
      </c>
      <c r="L7" s="27">
        <v>635</v>
      </c>
      <c r="M7" s="27">
        <v>119</v>
      </c>
      <c r="N7" s="27">
        <v>465</v>
      </c>
      <c r="O7" s="27">
        <v>51</v>
      </c>
      <c r="P7" s="27">
        <v>0</v>
      </c>
      <c r="Q7" s="27">
        <v>0</v>
      </c>
    </row>
    <row r="8" spans="1:17" x14ac:dyDescent="0.35">
      <c r="A8" s="26" t="str">
        <f>"240102"</f>
        <v>240102</v>
      </c>
      <c r="B8" s="26" t="s">
        <v>3</v>
      </c>
      <c r="C8" s="26">
        <v>29627</v>
      </c>
      <c r="D8" s="26">
        <v>25026</v>
      </c>
      <c r="E8" s="26">
        <v>24767</v>
      </c>
      <c r="F8" s="26">
        <v>259</v>
      </c>
      <c r="G8" s="26">
        <v>259</v>
      </c>
      <c r="H8" s="26">
        <v>200</v>
      </c>
      <c r="I8" s="26">
        <v>9</v>
      </c>
      <c r="J8" s="26">
        <v>50</v>
      </c>
      <c r="K8" s="26">
        <v>0</v>
      </c>
      <c r="L8" s="26">
        <v>349</v>
      </c>
      <c r="M8" s="26">
        <v>60</v>
      </c>
      <c r="N8" s="26">
        <v>239</v>
      </c>
      <c r="O8" s="26">
        <v>50</v>
      </c>
      <c r="P8" s="26">
        <v>0</v>
      </c>
      <c r="Q8" s="26">
        <v>0</v>
      </c>
    </row>
    <row r="9" spans="1:17" x14ac:dyDescent="0.35">
      <c r="A9" s="26" t="str">
        <f>"240103"</f>
        <v>240103</v>
      </c>
      <c r="B9" s="26" t="s">
        <v>4</v>
      </c>
      <c r="C9" s="26">
        <v>8503</v>
      </c>
      <c r="D9" s="26">
        <v>7220</v>
      </c>
      <c r="E9" s="26">
        <v>7158</v>
      </c>
      <c r="F9" s="26">
        <v>62</v>
      </c>
      <c r="G9" s="26">
        <v>62</v>
      </c>
      <c r="H9" s="26">
        <v>49</v>
      </c>
      <c r="I9" s="26">
        <v>0</v>
      </c>
      <c r="J9" s="26">
        <v>13</v>
      </c>
      <c r="K9" s="26">
        <v>0</v>
      </c>
      <c r="L9" s="26">
        <v>52</v>
      </c>
      <c r="M9" s="26">
        <v>12</v>
      </c>
      <c r="N9" s="26">
        <v>27</v>
      </c>
      <c r="O9" s="26">
        <v>13</v>
      </c>
      <c r="P9" s="26">
        <v>0</v>
      </c>
      <c r="Q9" s="26">
        <v>0</v>
      </c>
    </row>
    <row r="10" spans="1:17" x14ac:dyDescent="0.35">
      <c r="A10" s="26" t="str">
        <f>"240104"</f>
        <v>240104</v>
      </c>
      <c r="B10" s="26" t="s">
        <v>5</v>
      </c>
      <c r="C10" s="26">
        <v>11903</v>
      </c>
      <c r="D10" s="26">
        <v>9888</v>
      </c>
      <c r="E10" s="26">
        <v>9786</v>
      </c>
      <c r="F10" s="26">
        <v>102</v>
      </c>
      <c r="G10" s="26">
        <v>102</v>
      </c>
      <c r="H10" s="26">
        <v>92</v>
      </c>
      <c r="I10" s="26">
        <v>4</v>
      </c>
      <c r="J10" s="26">
        <v>6</v>
      </c>
      <c r="K10" s="26">
        <v>0</v>
      </c>
      <c r="L10" s="26">
        <v>66</v>
      </c>
      <c r="M10" s="26">
        <v>11</v>
      </c>
      <c r="N10" s="26">
        <v>49</v>
      </c>
      <c r="O10" s="26">
        <v>6</v>
      </c>
      <c r="P10" s="26">
        <v>0</v>
      </c>
      <c r="Q10" s="26">
        <v>0</v>
      </c>
    </row>
    <row r="11" spans="1:17" x14ac:dyDescent="0.35">
      <c r="A11" s="26" t="str">
        <f>"240105"</f>
        <v>240105</v>
      </c>
      <c r="B11" s="26" t="s">
        <v>6</v>
      </c>
      <c r="C11" s="26">
        <v>7415</v>
      </c>
      <c r="D11" s="26">
        <v>6159</v>
      </c>
      <c r="E11" s="26">
        <v>6074</v>
      </c>
      <c r="F11" s="26">
        <v>85</v>
      </c>
      <c r="G11" s="26">
        <v>85</v>
      </c>
      <c r="H11" s="26">
        <v>79</v>
      </c>
      <c r="I11" s="26">
        <v>1</v>
      </c>
      <c r="J11" s="26">
        <v>5</v>
      </c>
      <c r="K11" s="26">
        <v>0</v>
      </c>
      <c r="L11" s="26">
        <v>53</v>
      </c>
      <c r="M11" s="26">
        <v>14</v>
      </c>
      <c r="N11" s="26">
        <v>34</v>
      </c>
      <c r="O11" s="26">
        <v>5</v>
      </c>
      <c r="P11" s="26">
        <v>0</v>
      </c>
      <c r="Q11" s="26">
        <v>0</v>
      </c>
    </row>
    <row r="12" spans="1:17" x14ac:dyDescent="0.35">
      <c r="A12" s="26" t="str">
        <f>"240106"</f>
        <v>240106</v>
      </c>
      <c r="B12" s="26" t="s">
        <v>7</v>
      </c>
      <c r="C12" s="26">
        <v>12007</v>
      </c>
      <c r="D12" s="26">
        <v>9894</v>
      </c>
      <c r="E12" s="26">
        <v>9799</v>
      </c>
      <c r="F12" s="26">
        <v>95</v>
      </c>
      <c r="G12" s="26">
        <v>95</v>
      </c>
      <c r="H12" s="26">
        <v>84</v>
      </c>
      <c r="I12" s="26">
        <v>9</v>
      </c>
      <c r="J12" s="26">
        <v>2</v>
      </c>
      <c r="K12" s="26">
        <v>0</v>
      </c>
      <c r="L12" s="26">
        <v>80</v>
      </c>
      <c r="M12" s="26">
        <v>17</v>
      </c>
      <c r="N12" s="26">
        <v>61</v>
      </c>
      <c r="O12" s="26">
        <v>2</v>
      </c>
      <c r="P12" s="26">
        <v>0</v>
      </c>
      <c r="Q12" s="26">
        <v>0</v>
      </c>
    </row>
    <row r="13" spans="1:17" x14ac:dyDescent="0.35">
      <c r="A13" s="26" t="str">
        <f>"240107"</f>
        <v>240107</v>
      </c>
      <c r="B13" s="26" t="s">
        <v>8</v>
      </c>
      <c r="C13" s="26">
        <v>12247</v>
      </c>
      <c r="D13" s="26">
        <v>10130</v>
      </c>
      <c r="E13" s="26">
        <v>9996</v>
      </c>
      <c r="F13" s="26">
        <v>134</v>
      </c>
      <c r="G13" s="26">
        <v>130</v>
      </c>
      <c r="H13" s="26">
        <v>111</v>
      </c>
      <c r="I13" s="26">
        <v>2</v>
      </c>
      <c r="J13" s="26">
        <v>17</v>
      </c>
      <c r="K13" s="26">
        <v>4</v>
      </c>
      <c r="L13" s="26">
        <v>95</v>
      </c>
      <c r="M13" s="26">
        <v>22</v>
      </c>
      <c r="N13" s="26">
        <v>56</v>
      </c>
      <c r="O13" s="26">
        <v>17</v>
      </c>
      <c r="P13" s="26">
        <v>0</v>
      </c>
      <c r="Q13" s="26">
        <v>0</v>
      </c>
    </row>
    <row r="14" spans="1:17" ht="15" thickBot="1" x14ac:dyDescent="0.4">
      <c r="A14" s="31" t="str">
        <f>"240108"</f>
        <v>240108</v>
      </c>
      <c r="B14" s="31" t="s">
        <v>9</v>
      </c>
      <c r="C14" s="31">
        <v>6822</v>
      </c>
      <c r="D14" s="31">
        <v>5627</v>
      </c>
      <c r="E14" s="31">
        <v>5526</v>
      </c>
      <c r="F14" s="31">
        <v>101</v>
      </c>
      <c r="G14" s="31">
        <v>100</v>
      </c>
      <c r="H14" s="31">
        <v>86</v>
      </c>
      <c r="I14" s="31">
        <v>8</v>
      </c>
      <c r="J14" s="31">
        <v>6</v>
      </c>
      <c r="K14" s="31">
        <v>1</v>
      </c>
      <c r="L14" s="31">
        <v>58</v>
      </c>
      <c r="M14" s="31">
        <v>13</v>
      </c>
      <c r="N14" s="31">
        <v>39</v>
      </c>
      <c r="O14" s="31">
        <v>6</v>
      </c>
      <c r="P14" s="31">
        <v>0</v>
      </c>
      <c r="Q14" s="31">
        <v>0</v>
      </c>
    </row>
    <row r="15" spans="1:17" ht="15" thickBot="1" x14ac:dyDescent="0.4">
      <c r="A15" s="28" t="s">
        <v>10</v>
      </c>
      <c r="B15" s="29"/>
      <c r="C15" s="29">
        <v>109620</v>
      </c>
      <c r="D15" s="29">
        <v>88713</v>
      </c>
      <c r="E15" s="29">
        <v>88212</v>
      </c>
      <c r="F15" s="29">
        <v>501</v>
      </c>
      <c r="G15" s="29">
        <v>500</v>
      </c>
      <c r="H15" s="29">
        <v>398</v>
      </c>
      <c r="I15" s="29">
        <v>40</v>
      </c>
      <c r="J15" s="29">
        <v>62</v>
      </c>
      <c r="K15" s="29">
        <v>1</v>
      </c>
      <c r="L15" s="29">
        <v>962</v>
      </c>
      <c r="M15" s="29">
        <v>405</v>
      </c>
      <c r="N15" s="29">
        <v>495</v>
      </c>
      <c r="O15" s="29">
        <v>62</v>
      </c>
      <c r="P15" s="29">
        <v>0</v>
      </c>
      <c r="Q15" s="30">
        <v>0</v>
      </c>
    </row>
    <row r="16" spans="1:17" x14ac:dyDescent="0.35">
      <c r="A16" s="27" t="str">
        <f>"240501"</f>
        <v>240501</v>
      </c>
      <c r="B16" s="27" t="s">
        <v>11</v>
      </c>
      <c r="C16" s="27">
        <v>35676</v>
      </c>
      <c r="D16" s="27">
        <v>28714</v>
      </c>
      <c r="E16" s="27">
        <v>28629</v>
      </c>
      <c r="F16" s="27">
        <v>85</v>
      </c>
      <c r="G16" s="27">
        <v>85</v>
      </c>
      <c r="H16" s="27">
        <v>56</v>
      </c>
      <c r="I16" s="27">
        <v>5</v>
      </c>
      <c r="J16" s="27">
        <v>24</v>
      </c>
      <c r="K16" s="27">
        <v>0</v>
      </c>
      <c r="L16" s="27">
        <v>397</v>
      </c>
      <c r="M16" s="27">
        <v>115</v>
      </c>
      <c r="N16" s="27">
        <v>258</v>
      </c>
      <c r="O16" s="27">
        <v>24</v>
      </c>
      <c r="P16" s="27">
        <v>0</v>
      </c>
      <c r="Q16" s="27">
        <v>0</v>
      </c>
    </row>
    <row r="17" spans="1:17" x14ac:dyDescent="0.35">
      <c r="A17" s="26" t="str">
        <f>"240502"</f>
        <v>240502</v>
      </c>
      <c r="B17" s="26" t="s">
        <v>12</v>
      </c>
      <c r="C17" s="26">
        <v>16518</v>
      </c>
      <c r="D17" s="26">
        <v>13699</v>
      </c>
      <c r="E17" s="26">
        <v>13624</v>
      </c>
      <c r="F17" s="26">
        <v>75</v>
      </c>
      <c r="G17" s="26">
        <v>75</v>
      </c>
      <c r="H17" s="26">
        <v>47</v>
      </c>
      <c r="I17" s="26">
        <v>4</v>
      </c>
      <c r="J17" s="26">
        <v>24</v>
      </c>
      <c r="K17" s="26">
        <v>0</v>
      </c>
      <c r="L17" s="26">
        <v>156</v>
      </c>
      <c r="M17" s="26">
        <v>30</v>
      </c>
      <c r="N17" s="26">
        <v>102</v>
      </c>
      <c r="O17" s="26">
        <v>24</v>
      </c>
      <c r="P17" s="26">
        <v>0</v>
      </c>
      <c r="Q17" s="26">
        <v>0</v>
      </c>
    </row>
    <row r="18" spans="1:17" x14ac:dyDescent="0.35">
      <c r="A18" s="26" t="str">
        <f>"240503"</f>
        <v>240503</v>
      </c>
      <c r="B18" s="26" t="s">
        <v>13</v>
      </c>
      <c r="C18" s="26">
        <v>11952</v>
      </c>
      <c r="D18" s="26">
        <v>9449</v>
      </c>
      <c r="E18" s="26">
        <v>9405</v>
      </c>
      <c r="F18" s="26">
        <v>44</v>
      </c>
      <c r="G18" s="26">
        <v>44</v>
      </c>
      <c r="H18" s="26">
        <v>39</v>
      </c>
      <c r="I18" s="26">
        <v>0</v>
      </c>
      <c r="J18" s="26">
        <v>5</v>
      </c>
      <c r="K18" s="26">
        <v>0</v>
      </c>
      <c r="L18" s="26">
        <v>46</v>
      </c>
      <c r="M18" s="26">
        <v>23</v>
      </c>
      <c r="N18" s="26">
        <v>18</v>
      </c>
      <c r="O18" s="26">
        <v>5</v>
      </c>
      <c r="P18" s="26">
        <v>0</v>
      </c>
      <c r="Q18" s="26">
        <v>0</v>
      </c>
    </row>
    <row r="19" spans="1:17" x14ac:dyDescent="0.35">
      <c r="A19" s="26" t="str">
        <f>"240504"</f>
        <v>240504</v>
      </c>
      <c r="B19" s="26" t="s">
        <v>14</v>
      </c>
      <c r="C19" s="26">
        <v>11728</v>
      </c>
      <c r="D19" s="26">
        <v>9277</v>
      </c>
      <c r="E19" s="26">
        <v>9194</v>
      </c>
      <c r="F19" s="26">
        <v>83</v>
      </c>
      <c r="G19" s="26">
        <v>83</v>
      </c>
      <c r="H19" s="26">
        <v>74</v>
      </c>
      <c r="I19" s="26">
        <v>7</v>
      </c>
      <c r="J19" s="26">
        <v>2</v>
      </c>
      <c r="K19" s="26">
        <v>0</v>
      </c>
      <c r="L19" s="26">
        <v>109</v>
      </c>
      <c r="M19" s="26">
        <v>74</v>
      </c>
      <c r="N19" s="26">
        <v>33</v>
      </c>
      <c r="O19" s="26">
        <v>2</v>
      </c>
      <c r="P19" s="26">
        <v>0</v>
      </c>
      <c r="Q19" s="26">
        <v>0</v>
      </c>
    </row>
    <row r="20" spans="1:17" x14ac:dyDescent="0.35">
      <c r="A20" s="26" t="str">
        <f>"240505"</f>
        <v>240505</v>
      </c>
      <c r="B20" s="26" t="s">
        <v>15</v>
      </c>
      <c r="C20" s="26">
        <v>10416</v>
      </c>
      <c r="D20" s="26">
        <v>8543</v>
      </c>
      <c r="E20" s="26">
        <v>8448</v>
      </c>
      <c r="F20" s="26">
        <v>95</v>
      </c>
      <c r="G20" s="26">
        <v>95</v>
      </c>
      <c r="H20" s="26">
        <v>82</v>
      </c>
      <c r="I20" s="26">
        <v>11</v>
      </c>
      <c r="J20" s="26">
        <v>2</v>
      </c>
      <c r="K20" s="26">
        <v>0</v>
      </c>
      <c r="L20" s="26">
        <v>53</v>
      </c>
      <c r="M20" s="26">
        <v>19</v>
      </c>
      <c r="N20" s="26">
        <v>32</v>
      </c>
      <c r="O20" s="26">
        <v>2</v>
      </c>
      <c r="P20" s="26">
        <v>0</v>
      </c>
      <c r="Q20" s="26">
        <v>0</v>
      </c>
    </row>
    <row r="21" spans="1:17" x14ac:dyDescent="0.35">
      <c r="A21" s="26" t="str">
        <f>"240506"</f>
        <v>240506</v>
      </c>
      <c r="B21" s="26" t="s">
        <v>16</v>
      </c>
      <c r="C21" s="26">
        <v>8559</v>
      </c>
      <c r="D21" s="26">
        <v>6870</v>
      </c>
      <c r="E21" s="26">
        <v>6810</v>
      </c>
      <c r="F21" s="26">
        <v>60</v>
      </c>
      <c r="G21" s="26">
        <v>59</v>
      </c>
      <c r="H21" s="26">
        <v>48</v>
      </c>
      <c r="I21" s="26">
        <v>7</v>
      </c>
      <c r="J21" s="26">
        <v>4</v>
      </c>
      <c r="K21" s="26">
        <v>1</v>
      </c>
      <c r="L21" s="26">
        <v>144</v>
      </c>
      <c r="M21" s="26">
        <v>114</v>
      </c>
      <c r="N21" s="26">
        <v>26</v>
      </c>
      <c r="O21" s="26">
        <v>4</v>
      </c>
      <c r="P21" s="26">
        <v>0</v>
      </c>
      <c r="Q21" s="26">
        <v>0</v>
      </c>
    </row>
    <row r="22" spans="1:17" x14ac:dyDescent="0.35">
      <c r="A22" s="26" t="str">
        <f>"240507"</f>
        <v>240507</v>
      </c>
      <c r="B22" s="26" t="s">
        <v>17</v>
      </c>
      <c r="C22" s="26">
        <v>8986</v>
      </c>
      <c r="D22" s="26">
        <v>7400</v>
      </c>
      <c r="E22" s="26">
        <v>7357</v>
      </c>
      <c r="F22" s="26">
        <v>43</v>
      </c>
      <c r="G22" s="26">
        <v>43</v>
      </c>
      <c r="H22" s="26">
        <v>37</v>
      </c>
      <c r="I22" s="26">
        <v>5</v>
      </c>
      <c r="J22" s="26">
        <v>1</v>
      </c>
      <c r="K22" s="26">
        <v>0</v>
      </c>
      <c r="L22" s="26">
        <v>37</v>
      </c>
      <c r="M22" s="26">
        <v>19</v>
      </c>
      <c r="N22" s="26">
        <v>17</v>
      </c>
      <c r="O22" s="26">
        <v>1</v>
      </c>
      <c r="P22" s="26">
        <v>0</v>
      </c>
      <c r="Q22" s="26">
        <v>0</v>
      </c>
    </row>
    <row r="23" spans="1:17" ht="15" thickBot="1" x14ac:dyDescent="0.4">
      <c r="A23" s="31" t="str">
        <f>"240508"</f>
        <v>240508</v>
      </c>
      <c r="B23" s="31" t="s">
        <v>18</v>
      </c>
      <c r="C23" s="31">
        <v>5785</v>
      </c>
      <c r="D23" s="31">
        <v>4761</v>
      </c>
      <c r="E23" s="31">
        <v>4745</v>
      </c>
      <c r="F23" s="31">
        <v>16</v>
      </c>
      <c r="G23" s="31">
        <v>16</v>
      </c>
      <c r="H23" s="31">
        <v>15</v>
      </c>
      <c r="I23" s="31">
        <v>1</v>
      </c>
      <c r="J23" s="31">
        <v>0</v>
      </c>
      <c r="K23" s="31">
        <v>0</v>
      </c>
      <c r="L23" s="31">
        <v>20</v>
      </c>
      <c r="M23" s="31">
        <v>11</v>
      </c>
      <c r="N23" s="31">
        <v>9</v>
      </c>
      <c r="O23" s="31">
        <v>0</v>
      </c>
      <c r="P23" s="31">
        <v>0</v>
      </c>
      <c r="Q23" s="31">
        <v>0</v>
      </c>
    </row>
    <row r="24" spans="1:17" ht="15" thickBot="1" x14ac:dyDescent="0.4">
      <c r="A24" s="28" t="s">
        <v>19</v>
      </c>
      <c r="B24" s="29"/>
      <c r="C24" s="29">
        <v>133593</v>
      </c>
      <c r="D24" s="29">
        <v>109680</v>
      </c>
      <c r="E24" s="29">
        <v>108907</v>
      </c>
      <c r="F24" s="29">
        <v>773</v>
      </c>
      <c r="G24" s="29">
        <v>771</v>
      </c>
      <c r="H24" s="29">
        <v>586</v>
      </c>
      <c r="I24" s="29">
        <v>58</v>
      </c>
      <c r="J24" s="29">
        <v>127</v>
      </c>
      <c r="K24" s="29">
        <v>2</v>
      </c>
      <c r="L24" s="29">
        <v>1154</v>
      </c>
      <c r="M24" s="29">
        <v>362</v>
      </c>
      <c r="N24" s="29">
        <v>665</v>
      </c>
      <c r="O24" s="29">
        <v>127</v>
      </c>
      <c r="P24" s="29">
        <v>0</v>
      </c>
      <c r="Q24" s="30">
        <v>0</v>
      </c>
    </row>
    <row r="25" spans="1:17" x14ac:dyDescent="0.35">
      <c r="A25" s="27" t="str">
        <f>"241301"</f>
        <v>241301</v>
      </c>
      <c r="B25" s="27" t="s">
        <v>20</v>
      </c>
      <c r="C25" s="27">
        <v>8370</v>
      </c>
      <c r="D25" s="27">
        <v>7052</v>
      </c>
      <c r="E25" s="27">
        <v>7022</v>
      </c>
      <c r="F25" s="27">
        <v>30</v>
      </c>
      <c r="G25" s="27">
        <v>30</v>
      </c>
      <c r="H25" s="27">
        <v>26</v>
      </c>
      <c r="I25" s="27">
        <v>1</v>
      </c>
      <c r="J25" s="27">
        <v>3</v>
      </c>
      <c r="K25" s="27">
        <v>0</v>
      </c>
      <c r="L25" s="27">
        <v>46</v>
      </c>
      <c r="M25" s="27">
        <v>16</v>
      </c>
      <c r="N25" s="27">
        <v>27</v>
      </c>
      <c r="O25" s="27">
        <v>3</v>
      </c>
      <c r="P25" s="27">
        <v>0</v>
      </c>
      <c r="Q25" s="27">
        <v>0</v>
      </c>
    </row>
    <row r="26" spans="1:17" x14ac:dyDescent="0.35">
      <c r="A26" s="26" t="str">
        <f>"241302"</f>
        <v>241302</v>
      </c>
      <c r="B26" s="26" t="s">
        <v>21</v>
      </c>
      <c r="C26" s="26">
        <v>6965</v>
      </c>
      <c r="D26" s="26">
        <v>5728</v>
      </c>
      <c r="E26" s="26">
        <v>5665</v>
      </c>
      <c r="F26" s="26">
        <v>63</v>
      </c>
      <c r="G26" s="26">
        <v>63</v>
      </c>
      <c r="H26" s="26">
        <v>45</v>
      </c>
      <c r="I26" s="26">
        <v>0</v>
      </c>
      <c r="J26" s="26">
        <v>18</v>
      </c>
      <c r="K26" s="26">
        <v>0</v>
      </c>
      <c r="L26" s="26">
        <v>50</v>
      </c>
      <c r="M26" s="26">
        <v>9</v>
      </c>
      <c r="N26" s="26">
        <v>23</v>
      </c>
      <c r="O26" s="26">
        <v>18</v>
      </c>
      <c r="P26" s="26">
        <v>0</v>
      </c>
      <c r="Q26" s="26">
        <v>0</v>
      </c>
    </row>
    <row r="27" spans="1:17" x14ac:dyDescent="0.35">
      <c r="A27" s="26" t="str">
        <f>"241303"</f>
        <v>241303</v>
      </c>
      <c r="B27" s="26" t="s">
        <v>22</v>
      </c>
      <c r="C27" s="26">
        <v>15980</v>
      </c>
      <c r="D27" s="26">
        <v>13179</v>
      </c>
      <c r="E27" s="26">
        <v>13102</v>
      </c>
      <c r="F27" s="26">
        <v>77</v>
      </c>
      <c r="G27" s="26">
        <v>76</v>
      </c>
      <c r="H27" s="26">
        <v>49</v>
      </c>
      <c r="I27" s="26">
        <v>8</v>
      </c>
      <c r="J27" s="26">
        <v>19</v>
      </c>
      <c r="K27" s="26">
        <v>1</v>
      </c>
      <c r="L27" s="26">
        <v>106</v>
      </c>
      <c r="M27" s="26">
        <v>23</v>
      </c>
      <c r="N27" s="26">
        <v>64</v>
      </c>
      <c r="O27" s="26">
        <v>19</v>
      </c>
      <c r="P27" s="26">
        <v>0</v>
      </c>
      <c r="Q27" s="26">
        <v>0</v>
      </c>
    </row>
    <row r="28" spans="1:17" x14ac:dyDescent="0.35">
      <c r="A28" s="26" t="str">
        <f>"241304"</f>
        <v>241304</v>
      </c>
      <c r="B28" s="26" t="s">
        <v>23</v>
      </c>
      <c r="C28" s="26">
        <v>57918</v>
      </c>
      <c r="D28" s="26">
        <v>47498</v>
      </c>
      <c r="E28" s="26">
        <v>47283</v>
      </c>
      <c r="F28" s="26">
        <v>215</v>
      </c>
      <c r="G28" s="26">
        <v>215</v>
      </c>
      <c r="H28" s="26">
        <v>151</v>
      </c>
      <c r="I28" s="26">
        <v>27</v>
      </c>
      <c r="J28" s="26">
        <v>37</v>
      </c>
      <c r="K28" s="26">
        <v>0</v>
      </c>
      <c r="L28" s="26">
        <v>531</v>
      </c>
      <c r="M28" s="26">
        <v>103</v>
      </c>
      <c r="N28" s="26">
        <v>391</v>
      </c>
      <c r="O28" s="26">
        <v>37</v>
      </c>
      <c r="P28" s="26">
        <v>0</v>
      </c>
      <c r="Q28" s="26">
        <v>0</v>
      </c>
    </row>
    <row r="29" spans="1:17" x14ac:dyDescent="0.35">
      <c r="A29" s="26" t="str">
        <f>"241305"</f>
        <v>241305</v>
      </c>
      <c r="B29" s="26" t="s">
        <v>24</v>
      </c>
      <c r="C29" s="26">
        <v>3108</v>
      </c>
      <c r="D29" s="26">
        <v>2659</v>
      </c>
      <c r="E29" s="26">
        <v>2570</v>
      </c>
      <c r="F29" s="26">
        <v>89</v>
      </c>
      <c r="G29" s="26">
        <v>89</v>
      </c>
      <c r="H29" s="26">
        <v>72</v>
      </c>
      <c r="I29" s="26">
        <v>1</v>
      </c>
      <c r="J29" s="26">
        <v>16</v>
      </c>
      <c r="K29" s="26">
        <v>0</v>
      </c>
      <c r="L29" s="26">
        <v>36</v>
      </c>
      <c r="M29" s="26">
        <v>5</v>
      </c>
      <c r="N29" s="26">
        <v>15</v>
      </c>
      <c r="O29" s="26">
        <v>16</v>
      </c>
      <c r="P29" s="26">
        <v>0</v>
      </c>
      <c r="Q29" s="26">
        <v>0</v>
      </c>
    </row>
    <row r="30" spans="1:17" x14ac:dyDescent="0.35">
      <c r="A30" s="26" t="str">
        <f>"241306"</f>
        <v>241306</v>
      </c>
      <c r="B30" s="26" t="s">
        <v>25</v>
      </c>
      <c r="C30" s="26">
        <v>5727</v>
      </c>
      <c r="D30" s="26">
        <v>4680</v>
      </c>
      <c r="E30" s="26">
        <v>4651</v>
      </c>
      <c r="F30" s="26">
        <v>29</v>
      </c>
      <c r="G30" s="26">
        <v>28</v>
      </c>
      <c r="H30" s="26">
        <v>24</v>
      </c>
      <c r="I30" s="26">
        <v>0</v>
      </c>
      <c r="J30" s="26">
        <v>4</v>
      </c>
      <c r="K30" s="26">
        <v>1</v>
      </c>
      <c r="L30" s="26">
        <v>45</v>
      </c>
      <c r="M30" s="26">
        <v>10</v>
      </c>
      <c r="N30" s="26">
        <v>31</v>
      </c>
      <c r="O30" s="26">
        <v>4</v>
      </c>
      <c r="P30" s="26">
        <v>0</v>
      </c>
      <c r="Q30" s="26">
        <v>0</v>
      </c>
    </row>
    <row r="31" spans="1:17" x14ac:dyDescent="0.35">
      <c r="A31" s="26" t="str">
        <f>"241307"</f>
        <v>241307</v>
      </c>
      <c r="B31" s="26" t="s">
        <v>26</v>
      </c>
      <c r="C31" s="26">
        <v>12233</v>
      </c>
      <c r="D31" s="26">
        <v>9812</v>
      </c>
      <c r="E31" s="26">
        <v>9753</v>
      </c>
      <c r="F31" s="26">
        <v>59</v>
      </c>
      <c r="G31" s="26">
        <v>59</v>
      </c>
      <c r="H31" s="26">
        <v>48</v>
      </c>
      <c r="I31" s="26">
        <v>8</v>
      </c>
      <c r="J31" s="26">
        <v>3</v>
      </c>
      <c r="K31" s="26">
        <v>0</v>
      </c>
      <c r="L31" s="26">
        <v>110</v>
      </c>
      <c r="M31" s="26">
        <v>63</v>
      </c>
      <c r="N31" s="26">
        <v>44</v>
      </c>
      <c r="O31" s="26">
        <v>3</v>
      </c>
      <c r="P31" s="26">
        <v>0</v>
      </c>
      <c r="Q31" s="26">
        <v>0</v>
      </c>
    </row>
    <row r="32" spans="1:17" x14ac:dyDescent="0.35">
      <c r="A32" s="26" t="str">
        <f>"241308"</f>
        <v>241308</v>
      </c>
      <c r="B32" s="26" t="s">
        <v>27</v>
      </c>
      <c r="C32" s="26">
        <v>7983</v>
      </c>
      <c r="D32" s="26">
        <v>6611</v>
      </c>
      <c r="E32" s="26">
        <v>6519</v>
      </c>
      <c r="F32" s="26">
        <v>92</v>
      </c>
      <c r="G32" s="26">
        <v>92</v>
      </c>
      <c r="H32" s="26">
        <v>75</v>
      </c>
      <c r="I32" s="26">
        <v>4</v>
      </c>
      <c r="J32" s="26">
        <v>13</v>
      </c>
      <c r="K32" s="26">
        <v>0</v>
      </c>
      <c r="L32" s="26">
        <v>61</v>
      </c>
      <c r="M32" s="26">
        <v>20</v>
      </c>
      <c r="N32" s="26">
        <v>28</v>
      </c>
      <c r="O32" s="26">
        <v>13</v>
      </c>
      <c r="P32" s="26">
        <v>0</v>
      </c>
      <c r="Q32" s="26">
        <v>0</v>
      </c>
    </row>
    <row r="33" spans="1:17" ht="15" thickBot="1" x14ac:dyDescent="0.4">
      <c r="A33" s="31" t="str">
        <f>"241309"</f>
        <v>241309</v>
      </c>
      <c r="B33" s="31" t="s">
        <v>28</v>
      </c>
      <c r="C33" s="31">
        <v>15309</v>
      </c>
      <c r="D33" s="31">
        <v>12461</v>
      </c>
      <c r="E33" s="31">
        <v>12342</v>
      </c>
      <c r="F33" s="31">
        <v>119</v>
      </c>
      <c r="G33" s="31">
        <v>119</v>
      </c>
      <c r="H33" s="31">
        <v>96</v>
      </c>
      <c r="I33" s="31">
        <v>9</v>
      </c>
      <c r="J33" s="31">
        <v>14</v>
      </c>
      <c r="K33" s="31">
        <v>0</v>
      </c>
      <c r="L33" s="31">
        <v>169</v>
      </c>
      <c r="M33" s="31">
        <v>113</v>
      </c>
      <c r="N33" s="31">
        <v>42</v>
      </c>
      <c r="O33" s="31">
        <v>14</v>
      </c>
      <c r="P33" s="31">
        <v>0</v>
      </c>
      <c r="Q33" s="31">
        <v>0</v>
      </c>
    </row>
    <row r="34" spans="1:17" ht="15" thickBot="1" x14ac:dyDescent="0.4">
      <c r="A34" s="28" t="s">
        <v>29</v>
      </c>
      <c r="B34" s="29"/>
      <c r="C34" s="29">
        <v>57708</v>
      </c>
      <c r="D34" s="29">
        <v>45989</v>
      </c>
      <c r="E34" s="29">
        <v>45591</v>
      </c>
      <c r="F34" s="29">
        <v>398</v>
      </c>
      <c r="G34" s="29">
        <v>398</v>
      </c>
      <c r="H34" s="29">
        <v>318</v>
      </c>
      <c r="I34" s="29">
        <v>16</v>
      </c>
      <c r="J34" s="29">
        <v>64</v>
      </c>
      <c r="K34" s="29">
        <v>0</v>
      </c>
      <c r="L34" s="29">
        <v>432</v>
      </c>
      <c r="M34" s="29">
        <v>90</v>
      </c>
      <c r="N34" s="29">
        <v>278</v>
      </c>
      <c r="O34" s="29">
        <v>64</v>
      </c>
      <c r="P34" s="29">
        <v>0</v>
      </c>
      <c r="Q34" s="30">
        <v>0</v>
      </c>
    </row>
    <row r="35" spans="1:17" x14ac:dyDescent="0.35">
      <c r="A35" s="27" t="str">
        <f>"241401"</f>
        <v>241401</v>
      </c>
      <c r="B35" s="27" t="s">
        <v>30</v>
      </c>
      <c r="C35" s="27">
        <v>18841</v>
      </c>
      <c r="D35" s="27">
        <v>15155</v>
      </c>
      <c r="E35" s="27">
        <v>15011</v>
      </c>
      <c r="F35" s="27">
        <v>144</v>
      </c>
      <c r="G35" s="27">
        <v>144</v>
      </c>
      <c r="H35" s="27">
        <v>111</v>
      </c>
      <c r="I35" s="27">
        <v>4</v>
      </c>
      <c r="J35" s="27">
        <v>29</v>
      </c>
      <c r="K35" s="27">
        <v>0</v>
      </c>
      <c r="L35" s="27">
        <v>185</v>
      </c>
      <c r="M35" s="27">
        <v>30</v>
      </c>
      <c r="N35" s="27">
        <v>126</v>
      </c>
      <c r="O35" s="27">
        <v>29</v>
      </c>
      <c r="P35" s="27">
        <v>0</v>
      </c>
      <c r="Q35" s="27">
        <v>0</v>
      </c>
    </row>
    <row r="36" spans="1:17" x14ac:dyDescent="0.35">
      <c r="A36" s="26" t="str">
        <f>"241402"</f>
        <v>241402</v>
      </c>
      <c r="B36" s="26" t="s">
        <v>31</v>
      </c>
      <c r="C36" s="26">
        <v>8997</v>
      </c>
      <c r="D36" s="26">
        <v>7123</v>
      </c>
      <c r="E36" s="26">
        <v>7054</v>
      </c>
      <c r="F36" s="26">
        <v>69</v>
      </c>
      <c r="G36" s="26">
        <v>69</v>
      </c>
      <c r="H36" s="26">
        <v>59</v>
      </c>
      <c r="I36" s="26">
        <v>5</v>
      </c>
      <c r="J36" s="26">
        <v>5</v>
      </c>
      <c r="K36" s="26">
        <v>0</v>
      </c>
      <c r="L36" s="26">
        <v>53</v>
      </c>
      <c r="M36" s="26">
        <v>10</v>
      </c>
      <c r="N36" s="26">
        <v>38</v>
      </c>
      <c r="O36" s="26">
        <v>5</v>
      </c>
      <c r="P36" s="26">
        <v>0</v>
      </c>
      <c r="Q36" s="26">
        <v>0</v>
      </c>
    </row>
    <row r="37" spans="1:17" x14ac:dyDescent="0.35">
      <c r="A37" s="26" t="str">
        <f>"241403"</f>
        <v>241403</v>
      </c>
      <c r="B37" s="26" t="s">
        <v>32</v>
      </c>
      <c r="C37" s="26">
        <v>15898</v>
      </c>
      <c r="D37" s="26">
        <v>12712</v>
      </c>
      <c r="E37" s="26">
        <v>12605</v>
      </c>
      <c r="F37" s="26">
        <v>107</v>
      </c>
      <c r="G37" s="26">
        <v>107</v>
      </c>
      <c r="H37" s="26">
        <v>78</v>
      </c>
      <c r="I37" s="26">
        <v>5</v>
      </c>
      <c r="J37" s="26">
        <v>24</v>
      </c>
      <c r="K37" s="26">
        <v>0</v>
      </c>
      <c r="L37" s="26">
        <v>120</v>
      </c>
      <c r="M37" s="26">
        <v>32</v>
      </c>
      <c r="N37" s="26">
        <v>64</v>
      </c>
      <c r="O37" s="26">
        <v>24</v>
      </c>
      <c r="P37" s="26">
        <v>0</v>
      </c>
      <c r="Q37" s="26">
        <v>0</v>
      </c>
    </row>
    <row r="38" spans="1:17" x14ac:dyDescent="0.35">
      <c r="A38" s="26" t="str">
        <f>"241404"</f>
        <v>241404</v>
      </c>
      <c r="B38" s="26" t="s">
        <v>33</v>
      </c>
      <c r="C38" s="26">
        <v>7861</v>
      </c>
      <c r="D38" s="26">
        <v>6096</v>
      </c>
      <c r="E38" s="26">
        <v>6061</v>
      </c>
      <c r="F38" s="26">
        <v>35</v>
      </c>
      <c r="G38" s="26">
        <v>35</v>
      </c>
      <c r="H38" s="26">
        <v>33</v>
      </c>
      <c r="I38" s="26">
        <v>2</v>
      </c>
      <c r="J38" s="26">
        <v>0</v>
      </c>
      <c r="K38" s="26">
        <v>0</v>
      </c>
      <c r="L38" s="26">
        <v>31</v>
      </c>
      <c r="M38" s="26">
        <v>10</v>
      </c>
      <c r="N38" s="26">
        <v>21</v>
      </c>
      <c r="O38" s="26">
        <v>0</v>
      </c>
      <c r="P38" s="26">
        <v>0</v>
      </c>
      <c r="Q38" s="26">
        <v>0</v>
      </c>
    </row>
    <row r="39" spans="1:17" ht="15" thickBot="1" x14ac:dyDescent="0.4">
      <c r="A39" s="31" t="str">
        <f>"241405"</f>
        <v>241405</v>
      </c>
      <c r="B39" s="31" t="s">
        <v>34</v>
      </c>
      <c r="C39" s="31">
        <v>6111</v>
      </c>
      <c r="D39" s="31">
        <v>4903</v>
      </c>
      <c r="E39" s="31">
        <v>4860</v>
      </c>
      <c r="F39" s="31">
        <v>43</v>
      </c>
      <c r="G39" s="31">
        <v>43</v>
      </c>
      <c r="H39" s="31">
        <v>37</v>
      </c>
      <c r="I39" s="31">
        <v>0</v>
      </c>
      <c r="J39" s="31">
        <v>6</v>
      </c>
      <c r="K39" s="31">
        <v>0</v>
      </c>
      <c r="L39" s="31">
        <v>43</v>
      </c>
      <c r="M39" s="31">
        <v>8</v>
      </c>
      <c r="N39" s="31">
        <v>29</v>
      </c>
      <c r="O39" s="31">
        <v>6</v>
      </c>
      <c r="P39" s="31">
        <v>0</v>
      </c>
      <c r="Q39" s="31">
        <v>0</v>
      </c>
    </row>
    <row r="40" spans="1:17" ht="15" thickBot="1" x14ac:dyDescent="0.4">
      <c r="A40" s="28" t="s">
        <v>35</v>
      </c>
      <c r="B40" s="29"/>
      <c r="C40" s="29">
        <v>114519</v>
      </c>
      <c r="D40" s="29">
        <v>95755</v>
      </c>
      <c r="E40" s="29">
        <v>94935</v>
      </c>
      <c r="F40" s="29">
        <v>820</v>
      </c>
      <c r="G40" s="29">
        <v>820</v>
      </c>
      <c r="H40" s="29">
        <v>692</v>
      </c>
      <c r="I40" s="29">
        <v>16</v>
      </c>
      <c r="J40" s="29">
        <v>112</v>
      </c>
      <c r="K40" s="29">
        <v>0</v>
      </c>
      <c r="L40" s="29">
        <v>1028</v>
      </c>
      <c r="M40" s="29">
        <v>208</v>
      </c>
      <c r="N40" s="29">
        <v>708</v>
      </c>
      <c r="O40" s="29">
        <v>112</v>
      </c>
      <c r="P40" s="29">
        <v>0</v>
      </c>
      <c r="Q40" s="30">
        <v>0</v>
      </c>
    </row>
    <row r="41" spans="1:17" x14ac:dyDescent="0.35">
      <c r="A41" s="27" t="str">
        <f>"241601"</f>
        <v>241601</v>
      </c>
      <c r="B41" s="27" t="s">
        <v>36</v>
      </c>
      <c r="C41" s="27">
        <v>8244</v>
      </c>
      <c r="D41" s="27">
        <v>6919</v>
      </c>
      <c r="E41" s="27">
        <v>6846</v>
      </c>
      <c r="F41" s="27">
        <v>73</v>
      </c>
      <c r="G41" s="27">
        <v>73</v>
      </c>
      <c r="H41" s="27">
        <v>49</v>
      </c>
      <c r="I41" s="27">
        <v>7</v>
      </c>
      <c r="J41" s="27">
        <v>17</v>
      </c>
      <c r="K41" s="27">
        <v>0</v>
      </c>
      <c r="L41" s="27">
        <v>78</v>
      </c>
      <c r="M41" s="27">
        <v>17</v>
      </c>
      <c r="N41" s="27">
        <v>44</v>
      </c>
      <c r="O41" s="27">
        <v>17</v>
      </c>
      <c r="P41" s="27">
        <v>0</v>
      </c>
      <c r="Q41" s="27">
        <v>0</v>
      </c>
    </row>
    <row r="42" spans="1:17" x14ac:dyDescent="0.35">
      <c r="A42" s="26" t="str">
        <f>"241602"</f>
        <v>241602</v>
      </c>
      <c r="B42" s="26" t="s">
        <v>37</v>
      </c>
      <c r="C42" s="26">
        <v>47000</v>
      </c>
      <c r="D42" s="26">
        <v>39515</v>
      </c>
      <c r="E42" s="26">
        <v>39316</v>
      </c>
      <c r="F42" s="26">
        <v>199</v>
      </c>
      <c r="G42" s="26">
        <v>199</v>
      </c>
      <c r="H42" s="26">
        <v>139</v>
      </c>
      <c r="I42" s="26">
        <v>0</v>
      </c>
      <c r="J42" s="26">
        <v>60</v>
      </c>
      <c r="K42" s="26">
        <v>0</v>
      </c>
      <c r="L42" s="26">
        <v>514</v>
      </c>
      <c r="M42" s="26">
        <v>107</v>
      </c>
      <c r="N42" s="26">
        <v>347</v>
      </c>
      <c r="O42" s="26">
        <v>60</v>
      </c>
      <c r="P42" s="26">
        <v>0</v>
      </c>
      <c r="Q42" s="26">
        <v>0</v>
      </c>
    </row>
    <row r="43" spans="1:17" x14ac:dyDescent="0.35">
      <c r="A43" s="26" t="str">
        <f>"241603"</f>
        <v>241603</v>
      </c>
      <c r="B43" s="26" t="s">
        <v>38</v>
      </c>
      <c r="C43" s="26">
        <v>2609</v>
      </c>
      <c r="D43" s="26">
        <v>2187</v>
      </c>
      <c r="E43" s="26">
        <v>2142</v>
      </c>
      <c r="F43" s="26">
        <v>45</v>
      </c>
      <c r="G43" s="26">
        <v>45</v>
      </c>
      <c r="H43" s="26">
        <v>44</v>
      </c>
      <c r="I43" s="26">
        <v>1</v>
      </c>
      <c r="J43" s="26">
        <v>0</v>
      </c>
      <c r="K43" s="26">
        <v>0</v>
      </c>
      <c r="L43" s="26">
        <v>26</v>
      </c>
      <c r="M43" s="26">
        <v>4</v>
      </c>
      <c r="N43" s="26">
        <v>22</v>
      </c>
      <c r="O43" s="26">
        <v>0</v>
      </c>
      <c r="P43" s="26">
        <v>0</v>
      </c>
      <c r="Q43" s="26">
        <v>0</v>
      </c>
    </row>
    <row r="44" spans="1:17" x14ac:dyDescent="0.35">
      <c r="A44" s="26" t="str">
        <f>"241604"</f>
        <v>241604</v>
      </c>
      <c r="B44" s="26" t="s">
        <v>39</v>
      </c>
      <c r="C44" s="26">
        <v>6291</v>
      </c>
      <c r="D44" s="26">
        <v>5178</v>
      </c>
      <c r="E44" s="26">
        <v>5089</v>
      </c>
      <c r="F44" s="26">
        <v>89</v>
      </c>
      <c r="G44" s="26">
        <v>89</v>
      </c>
      <c r="H44" s="26">
        <v>88</v>
      </c>
      <c r="I44" s="26">
        <v>0</v>
      </c>
      <c r="J44" s="26">
        <v>1</v>
      </c>
      <c r="K44" s="26">
        <v>0</v>
      </c>
      <c r="L44" s="26">
        <v>33</v>
      </c>
      <c r="M44" s="26">
        <v>8</v>
      </c>
      <c r="N44" s="26">
        <v>24</v>
      </c>
      <c r="O44" s="26">
        <v>1</v>
      </c>
      <c r="P44" s="26">
        <v>0</v>
      </c>
      <c r="Q44" s="26">
        <v>0</v>
      </c>
    </row>
    <row r="45" spans="1:17" x14ac:dyDescent="0.35">
      <c r="A45" s="26" t="str">
        <f>"241605"</f>
        <v>241605</v>
      </c>
      <c r="B45" s="26" t="s">
        <v>40</v>
      </c>
      <c r="C45" s="26">
        <v>15413</v>
      </c>
      <c r="D45" s="26">
        <v>12818</v>
      </c>
      <c r="E45" s="26">
        <v>12719</v>
      </c>
      <c r="F45" s="26">
        <v>99</v>
      </c>
      <c r="G45" s="26">
        <v>99</v>
      </c>
      <c r="H45" s="26">
        <v>80</v>
      </c>
      <c r="I45" s="26">
        <v>1</v>
      </c>
      <c r="J45" s="26">
        <v>18</v>
      </c>
      <c r="K45" s="26">
        <v>0</v>
      </c>
      <c r="L45" s="26">
        <v>122</v>
      </c>
      <c r="M45" s="26">
        <v>23</v>
      </c>
      <c r="N45" s="26">
        <v>81</v>
      </c>
      <c r="O45" s="26">
        <v>18</v>
      </c>
      <c r="P45" s="26">
        <v>0</v>
      </c>
      <c r="Q45" s="26">
        <v>0</v>
      </c>
    </row>
    <row r="46" spans="1:17" x14ac:dyDescent="0.35">
      <c r="A46" s="26" t="str">
        <f>"241606"</f>
        <v>241606</v>
      </c>
      <c r="B46" s="26" t="s">
        <v>41</v>
      </c>
      <c r="C46" s="26">
        <v>9057</v>
      </c>
      <c r="D46" s="26">
        <v>7621</v>
      </c>
      <c r="E46" s="26">
        <v>7537</v>
      </c>
      <c r="F46" s="26">
        <v>84</v>
      </c>
      <c r="G46" s="26">
        <v>84</v>
      </c>
      <c r="H46" s="26">
        <v>75</v>
      </c>
      <c r="I46" s="26">
        <v>1</v>
      </c>
      <c r="J46" s="26">
        <v>8</v>
      </c>
      <c r="K46" s="26">
        <v>0</v>
      </c>
      <c r="L46" s="26">
        <v>84</v>
      </c>
      <c r="M46" s="26">
        <v>17</v>
      </c>
      <c r="N46" s="26">
        <v>59</v>
      </c>
      <c r="O46" s="26">
        <v>8</v>
      </c>
      <c r="P46" s="26">
        <v>0</v>
      </c>
      <c r="Q46" s="26">
        <v>0</v>
      </c>
    </row>
    <row r="47" spans="1:17" x14ac:dyDescent="0.35">
      <c r="A47" s="26" t="str">
        <f>"241607"</f>
        <v>241607</v>
      </c>
      <c r="B47" s="26" t="s">
        <v>42</v>
      </c>
      <c r="C47" s="26">
        <v>8455</v>
      </c>
      <c r="D47" s="26">
        <v>7048</v>
      </c>
      <c r="E47" s="26">
        <v>6957</v>
      </c>
      <c r="F47" s="26">
        <v>91</v>
      </c>
      <c r="G47" s="26">
        <v>91</v>
      </c>
      <c r="H47" s="26">
        <v>84</v>
      </c>
      <c r="I47" s="26">
        <v>2</v>
      </c>
      <c r="J47" s="26">
        <v>5</v>
      </c>
      <c r="K47" s="26">
        <v>0</v>
      </c>
      <c r="L47" s="26">
        <v>50</v>
      </c>
      <c r="M47" s="26">
        <v>9</v>
      </c>
      <c r="N47" s="26">
        <v>36</v>
      </c>
      <c r="O47" s="26">
        <v>5</v>
      </c>
      <c r="P47" s="26">
        <v>0</v>
      </c>
      <c r="Q47" s="26">
        <v>0</v>
      </c>
    </row>
    <row r="48" spans="1:17" x14ac:dyDescent="0.35">
      <c r="A48" s="26" t="str">
        <f>"241608"</f>
        <v>241608</v>
      </c>
      <c r="B48" s="26" t="s">
        <v>43</v>
      </c>
      <c r="C48" s="26">
        <v>7608</v>
      </c>
      <c r="D48" s="26">
        <v>6437</v>
      </c>
      <c r="E48" s="26">
        <v>6375</v>
      </c>
      <c r="F48" s="26">
        <v>62</v>
      </c>
      <c r="G48" s="26">
        <v>62</v>
      </c>
      <c r="H48" s="26">
        <v>58</v>
      </c>
      <c r="I48" s="26">
        <v>1</v>
      </c>
      <c r="J48" s="26">
        <v>3</v>
      </c>
      <c r="K48" s="26">
        <v>0</v>
      </c>
      <c r="L48" s="26">
        <v>64</v>
      </c>
      <c r="M48" s="26">
        <v>9</v>
      </c>
      <c r="N48" s="26">
        <v>52</v>
      </c>
      <c r="O48" s="26">
        <v>3</v>
      </c>
      <c r="P48" s="26">
        <v>0</v>
      </c>
      <c r="Q48" s="26">
        <v>0</v>
      </c>
    </row>
    <row r="49" spans="1:17" x14ac:dyDescent="0.35">
      <c r="A49" s="26" t="str">
        <f>"241609"</f>
        <v>241609</v>
      </c>
      <c r="B49" s="26" t="s">
        <v>44</v>
      </c>
      <c r="C49" s="26">
        <v>5205</v>
      </c>
      <c r="D49" s="26">
        <v>4296</v>
      </c>
      <c r="E49" s="26">
        <v>4272</v>
      </c>
      <c r="F49" s="26">
        <v>24</v>
      </c>
      <c r="G49" s="26">
        <v>24</v>
      </c>
      <c r="H49" s="26">
        <v>23</v>
      </c>
      <c r="I49" s="26">
        <v>1</v>
      </c>
      <c r="J49" s="26">
        <v>0</v>
      </c>
      <c r="K49" s="26">
        <v>0</v>
      </c>
      <c r="L49" s="26">
        <v>30</v>
      </c>
      <c r="M49" s="26">
        <v>5</v>
      </c>
      <c r="N49" s="26">
        <v>25</v>
      </c>
      <c r="O49" s="26">
        <v>0</v>
      </c>
      <c r="P49" s="26">
        <v>0</v>
      </c>
      <c r="Q49" s="26">
        <v>0</v>
      </c>
    </row>
    <row r="50" spans="1:17" ht="15" thickBot="1" x14ac:dyDescent="0.4">
      <c r="A50" s="31" t="str">
        <f>"241610"</f>
        <v>241610</v>
      </c>
      <c r="B50" s="31" t="s">
        <v>45</v>
      </c>
      <c r="C50" s="31">
        <v>4637</v>
      </c>
      <c r="D50" s="31">
        <v>3736</v>
      </c>
      <c r="E50" s="31">
        <v>3682</v>
      </c>
      <c r="F50" s="31">
        <v>54</v>
      </c>
      <c r="G50" s="31">
        <v>54</v>
      </c>
      <c r="H50" s="31">
        <v>52</v>
      </c>
      <c r="I50" s="31">
        <v>2</v>
      </c>
      <c r="J50" s="31">
        <v>0</v>
      </c>
      <c r="K50" s="31">
        <v>0</v>
      </c>
      <c r="L50" s="31">
        <v>27</v>
      </c>
      <c r="M50" s="31">
        <v>9</v>
      </c>
      <c r="N50" s="31">
        <v>18</v>
      </c>
      <c r="O50" s="31">
        <v>0</v>
      </c>
      <c r="P50" s="31">
        <v>0</v>
      </c>
      <c r="Q50" s="31">
        <v>0</v>
      </c>
    </row>
    <row r="51" spans="1:17" ht="15" thickBot="1" x14ac:dyDescent="0.4">
      <c r="A51" s="28" t="s">
        <v>46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30"/>
    </row>
    <row r="52" spans="1:17" x14ac:dyDescent="0.35">
      <c r="A52" s="27" t="str">
        <f>"246201"</f>
        <v>246201</v>
      </c>
      <c r="B52" s="27" t="s">
        <v>47</v>
      </c>
      <c r="C52" s="27">
        <v>142132</v>
      </c>
      <c r="D52" s="27">
        <v>118236</v>
      </c>
      <c r="E52" s="27">
        <v>117748</v>
      </c>
      <c r="F52" s="27">
        <v>488</v>
      </c>
      <c r="G52" s="27">
        <v>484</v>
      </c>
      <c r="H52" s="27">
        <v>231</v>
      </c>
      <c r="I52" s="27">
        <v>59</v>
      </c>
      <c r="J52" s="27">
        <v>194</v>
      </c>
      <c r="K52" s="27">
        <v>4</v>
      </c>
      <c r="L52" s="27">
        <v>1459</v>
      </c>
      <c r="M52" s="27">
        <v>298</v>
      </c>
      <c r="N52" s="27">
        <v>967</v>
      </c>
      <c r="O52" s="27">
        <v>194</v>
      </c>
      <c r="P52" s="27">
        <v>0</v>
      </c>
      <c r="Q52" s="27">
        <v>0</v>
      </c>
    </row>
    <row r="53" spans="1:17" x14ac:dyDescent="0.35">
      <c r="A53" s="26" t="str">
        <f>"246301"</f>
        <v>246301</v>
      </c>
      <c r="B53" s="26" t="s">
        <v>48</v>
      </c>
      <c r="C53" s="26">
        <v>96259</v>
      </c>
      <c r="D53" s="26">
        <v>79526</v>
      </c>
      <c r="E53" s="26">
        <v>78750</v>
      </c>
      <c r="F53" s="26">
        <v>776</v>
      </c>
      <c r="G53" s="26">
        <v>774</v>
      </c>
      <c r="H53" s="26">
        <v>516</v>
      </c>
      <c r="I53" s="26">
        <v>1</v>
      </c>
      <c r="J53" s="26">
        <v>257</v>
      </c>
      <c r="K53" s="26">
        <v>2</v>
      </c>
      <c r="L53" s="26">
        <v>1155</v>
      </c>
      <c r="M53" s="26">
        <v>309</v>
      </c>
      <c r="N53" s="26">
        <v>589</v>
      </c>
      <c r="O53" s="26">
        <v>257</v>
      </c>
      <c r="P53" s="26">
        <v>0</v>
      </c>
      <c r="Q53" s="26">
        <v>0</v>
      </c>
    </row>
    <row r="54" spans="1:17" x14ac:dyDescent="0.35">
      <c r="A54" s="26" t="str">
        <f>"246501"</f>
        <v>246501</v>
      </c>
      <c r="B54" s="26" t="s">
        <v>49</v>
      </c>
      <c r="C54" s="26">
        <v>112433</v>
      </c>
      <c r="D54" s="26">
        <v>94282</v>
      </c>
      <c r="E54" s="26">
        <v>93815</v>
      </c>
      <c r="F54" s="26">
        <v>467</v>
      </c>
      <c r="G54" s="26">
        <v>465</v>
      </c>
      <c r="H54" s="26">
        <v>277</v>
      </c>
      <c r="I54" s="26">
        <v>48</v>
      </c>
      <c r="J54" s="26">
        <v>140</v>
      </c>
      <c r="K54" s="26">
        <v>2</v>
      </c>
      <c r="L54" s="26">
        <v>1231</v>
      </c>
      <c r="M54" s="26">
        <v>189</v>
      </c>
      <c r="N54" s="26">
        <v>902</v>
      </c>
      <c r="O54" s="26">
        <v>140</v>
      </c>
      <c r="P54" s="26">
        <v>0</v>
      </c>
      <c r="Q54" s="26">
        <v>0</v>
      </c>
    </row>
    <row r="55" spans="1:17" x14ac:dyDescent="0.35">
      <c r="A55" s="26" t="str">
        <f>"246601"</f>
        <v>246601</v>
      </c>
      <c r="B55" s="26" t="s">
        <v>50</v>
      </c>
      <c r="C55" s="26">
        <v>164641</v>
      </c>
      <c r="D55" s="26">
        <v>136637</v>
      </c>
      <c r="E55" s="26">
        <v>135284</v>
      </c>
      <c r="F55" s="26">
        <v>1353</v>
      </c>
      <c r="G55" s="26">
        <v>1347</v>
      </c>
      <c r="H55" s="26">
        <v>808</v>
      </c>
      <c r="I55" s="26">
        <v>78</v>
      </c>
      <c r="J55" s="26">
        <v>461</v>
      </c>
      <c r="K55" s="26">
        <v>6</v>
      </c>
      <c r="L55" s="26">
        <v>2157</v>
      </c>
      <c r="M55" s="26">
        <v>295</v>
      </c>
      <c r="N55" s="26">
        <v>1401</v>
      </c>
      <c r="O55" s="26">
        <v>461</v>
      </c>
      <c r="P55" s="26">
        <v>0</v>
      </c>
      <c r="Q55" s="26">
        <v>0</v>
      </c>
    </row>
    <row r="56" spans="1:17" x14ac:dyDescent="0.35">
      <c r="A56" s="26" t="str">
        <f>"246801"</f>
        <v>246801</v>
      </c>
      <c r="B56" s="26" t="s">
        <v>51</v>
      </c>
      <c r="C56" s="26">
        <v>85985</v>
      </c>
      <c r="D56" s="26">
        <v>71433</v>
      </c>
      <c r="E56" s="26">
        <v>71087</v>
      </c>
      <c r="F56" s="26">
        <v>346</v>
      </c>
      <c r="G56" s="26">
        <v>344</v>
      </c>
      <c r="H56" s="26">
        <v>219</v>
      </c>
      <c r="I56" s="26">
        <v>5</v>
      </c>
      <c r="J56" s="26">
        <v>120</v>
      </c>
      <c r="K56" s="26">
        <v>2</v>
      </c>
      <c r="L56" s="26">
        <v>775</v>
      </c>
      <c r="M56" s="26">
        <v>185</v>
      </c>
      <c r="N56" s="26">
        <v>470</v>
      </c>
      <c r="O56" s="26">
        <v>120</v>
      </c>
      <c r="P56" s="26">
        <v>0</v>
      </c>
      <c r="Q56" s="26">
        <v>0</v>
      </c>
    </row>
    <row r="57" spans="1:17" x14ac:dyDescent="0.35">
      <c r="A57" s="26" t="str">
        <f>"246901"</f>
        <v>246901</v>
      </c>
      <c r="B57" s="26" t="s">
        <v>52</v>
      </c>
      <c r="C57" s="26">
        <v>265483</v>
      </c>
      <c r="D57" s="26">
        <v>223570</v>
      </c>
      <c r="E57" s="26">
        <v>222578</v>
      </c>
      <c r="F57" s="26">
        <v>992</v>
      </c>
      <c r="G57" s="26">
        <v>980</v>
      </c>
      <c r="H57" s="26">
        <v>762</v>
      </c>
      <c r="I57" s="26">
        <v>1</v>
      </c>
      <c r="J57" s="26">
        <v>217</v>
      </c>
      <c r="K57" s="26">
        <v>12</v>
      </c>
      <c r="L57" s="26">
        <v>3652</v>
      </c>
      <c r="M57" s="26">
        <v>488</v>
      </c>
      <c r="N57" s="26">
        <v>2947</v>
      </c>
      <c r="O57" s="26">
        <v>217</v>
      </c>
      <c r="P57" s="26">
        <v>0</v>
      </c>
      <c r="Q57" s="26">
        <v>0</v>
      </c>
    </row>
    <row r="58" spans="1:17" x14ac:dyDescent="0.35">
      <c r="A58" s="26" t="str">
        <f>"247001"</f>
        <v>247001</v>
      </c>
      <c r="B58" s="26" t="s">
        <v>53</v>
      </c>
      <c r="C58" s="26">
        <v>68956</v>
      </c>
      <c r="D58" s="26">
        <v>56092</v>
      </c>
      <c r="E58" s="26">
        <v>55702</v>
      </c>
      <c r="F58" s="26">
        <v>390</v>
      </c>
      <c r="G58" s="26">
        <v>389</v>
      </c>
      <c r="H58" s="26">
        <v>198</v>
      </c>
      <c r="I58" s="26">
        <v>43</v>
      </c>
      <c r="J58" s="26">
        <v>148</v>
      </c>
      <c r="K58" s="26">
        <v>1</v>
      </c>
      <c r="L58" s="26">
        <v>711</v>
      </c>
      <c r="M58" s="26">
        <v>133</v>
      </c>
      <c r="N58" s="26">
        <v>430</v>
      </c>
      <c r="O58" s="26">
        <v>148</v>
      </c>
      <c r="P58" s="26">
        <v>0</v>
      </c>
      <c r="Q58" s="26">
        <v>0</v>
      </c>
    </row>
    <row r="59" spans="1:17" x14ac:dyDescent="0.35">
      <c r="A59" s="26" t="str">
        <f>"247101"</f>
        <v>247101</v>
      </c>
      <c r="B59" s="26" t="s">
        <v>54</v>
      </c>
      <c r="C59" s="26">
        <v>51126</v>
      </c>
      <c r="D59" s="26">
        <v>42362</v>
      </c>
      <c r="E59" s="26">
        <v>42288</v>
      </c>
      <c r="F59" s="26">
        <v>74</v>
      </c>
      <c r="G59" s="26">
        <v>73</v>
      </c>
      <c r="H59" s="26">
        <v>49</v>
      </c>
      <c r="I59" s="26">
        <v>8</v>
      </c>
      <c r="J59" s="26">
        <v>16</v>
      </c>
      <c r="K59" s="26">
        <v>1</v>
      </c>
      <c r="L59" s="26">
        <v>382</v>
      </c>
      <c r="M59" s="26">
        <v>118</v>
      </c>
      <c r="N59" s="26">
        <v>248</v>
      </c>
      <c r="O59" s="26">
        <v>16</v>
      </c>
      <c r="P59" s="26">
        <v>0</v>
      </c>
      <c r="Q59" s="26">
        <v>0</v>
      </c>
    </row>
    <row r="60" spans="1:17" x14ac:dyDescent="0.35">
      <c r="A60" s="26" t="str">
        <f>"247201"</f>
        <v>247201</v>
      </c>
      <c r="B60" s="26" t="s">
        <v>55</v>
      </c>
      <c r="C60" s="26">
        <v>128116</v>
      </c>
      <c r="D60" s="26">
        <v>104880</v>
      </c>
      <c r="E60" s="26">
        <v>104632</v>
      </c>
      <c r="F60" s="26">
        <v>248</v>
      </c>
      <c r="G60" s="26">
        <v>245</v>
      </c>
      <c r="H60" s="26">
        <v>110</v>
      </c>
      <c r="I60" s="26">
        <v>37</v>
      </c>
      <c r="J60" s="26">
        <v>98</v>
      </c>
      <c r="K60" s="26">
        <v>3</v>
      </c>
      <c r="L60" s="26">
        <v>1087</v>
      </c>
      <c r="M60" s="26">
        <v>295</v>
      </c>
      <c r="N60" s="26">
        <v>694</v>
      </c>
      <c r="O60" s="26">
        <v>98</v>
      </c>
      <c r="P60" s="26">
        <v>0</v>
      </c>
      <c r="Q60" s="26">
        <v>0</v>
      </c>
    </row>
    <row r="61" spans="1:17" x14ac:dyDescent="0.35">
      <c r="A61" s="26" t="str">
        <f>"247401"</f>
        <v>247401</v>
      </c>
      <c r="B61" s="26" t="s">
        <v>56</v>
      </c>
      <c r="C61" s="26">
        <v>61101</v>
      </c>
      <c r="D61" s="26">
        <v>50999</v>
      </c>
      <c r="E61" s="26">
        <v>50781</v>
      </c>
      <c r="F61" s="26">
        <v>218</v>
      </c>
      <c r="G61" s="26">
        <v>218</v>
      </c>
      <c r="H61" s="26">
        <v>152</v>
      </c>
      <c r="I61" s="26">
        <v>10</v>
      </c>
      <c r="J61" s="26">
        <v>56</v>
      </c>
      <c r="K61" s="26">
        <v>0</v>
      </c>
      <c r="L61" s="26">
        <v>613</v>
      </c>
      <c r="M61" s="26">
        <v>178</v>
      </c>
      <c r="N61" s="26">
        <v>379</v>
      </c>
      <c r="O61" s="26">
        <v>56</v>
      </c>
      <c r="P61" s="26">
        <v>0</v>
      </c>
      <c r="Q61" s="26">
        <v>0</v>
      </c>
    </row>
    <row r="62" spans="1:17" x14ac:dyDescent="0.35">
      <c r="A62" s="26" t="str">
        <f>"247501"</f>
        <v>247501</v>
      </c>
      <c r="B62" s="26" t="s">
        <v>57</v>
      </c>
      <c r="C62" s="26">
        <v>184787</v>
      </c>
      <c r="D62" s="26">
        <v>157670</v>
      </c>
      <c r="E62" s="26">
        <v>156859</v>
      </c>
      <c r="F62" s="26">
        <v>811</v>
      </c>
      <c r="G62" s="26">
        <v>809</v>
      </c>
      <c r="H62" s="26">
        <v>420</v>
      </c>
      <c r="I62" s="26">
        <v>91</v>
      </c>
      <c r="J62" s="26">
        <v>298</v>
      </c>
      <c r="K62" s="26">
        <v>2</v>
      </c>
      <c r="L62" s="26">
        <v>2530</v>
      </c>
      <c r="M62" s="26">
        <v>343</v>
      </c>
      <c r="N62" s="26">
        <v>1889</v>
      </c>
      <c r="O62" s="26">
        <v>298</v>
      </c>
      <c r="P62" s="26">
        <v>0</v>
      </c>
      <c r="Q62" s="26">
        <v>0</v>
      </c>
    </row>
    <row r="63" spans="1:17" x14ac:dyDescent="0.35">
      <c r="A63" s="26" t="str">
        <f>"247601"</f>
        <v>247601</v>
      </c>
      <c r="B63" s="26" t="s">
        <v>58</v>
      </c>
      <c r="C63" s="26">
        <v>44795</v>
      </c>
      <c r="D63" s="26">
        <v>37044</v>
      </c>
      <c r="E63" s="26">
        <v>36914</v>
      </c>
      <c r="F63" s="26">
        <v>130</v>
      </c>
      <c r="G63" s="26">
        <v>130</v>
      </c>
      <c r="H63" s="26">
        <v>81</v>
      </c>
      <c r="I63" s="26">
        <v>10</v>
      </c>
      <c r="J63" s="26">
        <v>39</v>
      </c>
      <c r="K63" s="26">
        <v>0</v>
      </c>
      <c r="L63" s="26">
        <v>397</v>
      </c>
      <c r="M63" s="26">
        <v>128</v>
      </c>
      <c r="N63" s="26">
        <v>230</v>
      </c>
      <c r="O63" s="26">
        <v>39</v>
      </c>
      <c r="P63" s="26">
        <v>0</v>
      </c>
      <c r="Q63" s="26">
        <v>0</v>
      </c>
    </row>
    <row r="64" spans="1:17" x14ac:dyDescent="0.35">
      <c r="A64" s="26" t="str">
        <f>"247701"</f>
        <v>247701</v>
      </c>
      <c r="B64" s="26" t="s">
        <v>59</v>
      </c>
      <c r="C64" s="26">
        <v>119487</v>
      </c>
      <c r="D64" s="26">
        <v>97548</v>
      </c>
      <c r="E64" s="26">
        <v>96960</v>
      </c>
      <c r="F64" s="26">
        <v>588</v>
      </c>
      <c r="G64" s="26">
        <v>578</v>
      </c>
      <c r="H64" s="26">
        <v>327</v>
      </c>
      <c r="I64" s="26">
        <v>170</v>
      </c>
      <c r="J64" s="26">
        <v>81</v>
      </c>
      <c r="K64" s="26">
        <v>10</v>
      </c>
      <c r="L64" s="26">
        <v>1141</v>
      </c>
      <c r="M64" s="26">
        <v>203</v>
      </c>
      <c r="N64" s="26">
        <v>857</v>
      </c>
      <c r="O64" s="26">
        <v>81</v>
      </c>
      <c r="P64" s="26">
        <v>0</v>
      </c>
      <c r="Q64" s="26">
        <v>0</v>
      </c>
    </row>
    <row r="65" spans="1:17" ht="15" thickBot="1" x14ac:dyDescent="0.4">
      <c r="A65" s="31" t="str">
        <f>"247801"</f>
        <v>247801</v>
      </c>
      <c r="B65" s="31" t="s">
        <v>60</v>
      </c>
      <c r="C65" s="31">
        <v>152573</v>
      </c>
      <c r="D65" s="31">
        <v>126737</v>
      </c>
      <c r="E65" s="31">
        <v>126358</v>
      </c>
      <c r="F65" s="31">
        <v>379</v>
      </c>
      <c r="G65" s="31">
        <v>379</v>
      </c>
      <c r="H65" s="31">
        <v>195</v>
      </c>
      <c r="I65" s="31">
        <v>38</v>
      </c>
      <c r="J65" s="31">
        <v>146</v>
      </c>
      <c r="K65" s="31">
        <v>0</v>
      </c>
      <c r="L65" s="31">
        <v>1362</v>
      </c>
      <c r="M65" s="31">
        <v>314</v>
      </c>
      <c r="N65" s="31">
        <v>902</v>
      </c>
      <c r="O65" s="31">
        <v>146</v>
      </c>
      <c r="P65" s="31">
        <v>0</v>
      </c>
      <c r="Q65" s="31">
        <v>0</v>
      </c>
    </row>
    <row r="66" spans="1:17" ht="15" thickBot="1" x14ac:dyDescent="0.4">
      <c r="A66" s="28" t="s">
        <v>61</v>
      </c>
      <c r="B66" s="29"/>
      <c r="C66" s="29">
        <v>2233741</v>
      </c>
      <c r="D66" s="29">
        <v>1854443</v>
      </c>
      <c r="E66" s="29">
        <v>1843607</v>
      </c>
      <c r="F66" s="29">
        <v>10836</v>
      </c>
      <c r="G66" s="29">
        <v>10779</v>
      </c>
      <c r="H66" s="29">
        <v>7194</v>
      </c>
      <c r="I66" s="29">
        <v>799</v>
      </c>
      <c r="J66" s="29">
        <v>2786</v>
      </c>
      <c r="K66" s="29">
        <v>57</v>
      </c>
      <c r="L66" s="29">
        <v>23616</v>
      </c>
      <c r="M66" s="29">
        <v>4809</v>
      </c>
      <c r="N66" s="29">
        <v>16021</v>
      </c>
      <c r="O66" s="29">
        <v>2786</v>
      </c>
      <c r="P66" s="29">
        <v>0</v>
      </c>
      <c r="Q66" s="30">
        <v>0</v>
      </c>
    </row>
    <row r="68" spans="1:17" x14ac:dyDescent="0.35">
      <c r="A68" s="32" t="s">
        <v>91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ht="42" customHeight="1" x14ac:dyDescent="0.35">
      <c r="A69" s="33" t="s">
        <v>83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1:17" x14ac:dyDescent="0.35">
      <c r="A70" s="34" t="s">
        <v>84</v>
      </c>
    </row>
    <row r="71" spans="1:17" x14ac:dyDescent="0.35">
      <c r="A71" s="34" t="s">
        <v>85</v>
      </c>
    </row>
    <row r="72" spans="1:17" x14ac:dyDescent="0.35">
      <c r="A72" t="s">
        <v>86</v>
      </c>
    </row>
    <row r="73" spans="1:17" x14ac:dyDescent="0.35">
      <c r="A73" s="35" t="s">
        <v>87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x14ac:dyDescent="0.35">
      <c r="A74" s="35" t="s">
        <v>88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x14ac:dyDescent="0.35">
      <c r="A75" s="36" t="s">
        <v>89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31.5" customHeight="1" x14ac:dyDescent="0.35">
      <c r="A76" s="36" t="s">
        <v>90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</sheetData>
  <mergeCells count="18">
    <mergeCell ref="A75:Q75"/>
    <mergeCell ref="A76:Q76"/>
    <mergeCell ref="L4:P4"/>
    <mergeCell ref="Q4:Q5"/>
    <mergeCell ref="A68:Q68"/>
    <mergeCell ref="A69:Q69"/>
    <mergeCell ref="A73:Q73"/>
    <mergeCell ref="A74:Q74"/>
    <mergeCell ref="A3:A5"/>
    <mergeCell ref="B3:B5"/>
    <mergeCell ref="C3:C5"/>
    <mergeCell ref="D3:F3"/>
    <mergeCell ref="G3:Q3"/>
    <mergeCell ref="D4:D5"/>
    <mergeCell ref="E4:E5"/>
    <mergeCell ref="F4:F5"/>
    <mergeCell ref="G4:J4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rejestr_wyborcow_2020_kw_2_2020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Olejnik-Sobczyk</dc:creator>
  <cp:lastModifiedBy>Barbara Olejnik-Sobczyk</cp:lastModifiedBy>
  <dcterms:created xsi:type="dcterms:W3CDTF">2020-07-20T10:04:19Z</dcterms:created>
  <dcterms:modified xsi:type="dcterms:W3CDTF">2020-07-20T11:25:26Z</dcterms:modified>
</cp:coreProperties>
</file>