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rejestr_wyborcow_2020_kw_4_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<sst xmlns="http://schemas.openxmlformats.org/spreadsheetml/2006/main" count="93" uniqueCount="92">
  <si>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</si>
  <si>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</si>
  <si>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</si>
  <si>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</si>
  <si>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</si>
  <si>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</si>
  <si>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</si>
  <si>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</si>
  <si>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</si>
  <si>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</si>
  <si>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</si>
  <si>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</si>
  <si>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</si>
  <si>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</si>
  <si>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</si>
  <si>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</si>
  <si>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</si>
  <si>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</si>
  <si>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</si>
  <si>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</si>
  <si>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</si>
  <si>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</si>
  <si>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</si>
  <si>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</si>
  <si>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</si>
  <si>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</si>
  <si>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</si>
  <si>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</si>
  <si>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</si>
  <si>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</si>
  <si>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</si>
  <si>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</si>
  <si>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</si>
  <si>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</si>
  <si>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</si>
  <si>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</si>
  <si>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</si>
  <si>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</si>
  <si>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</si>
  <si>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</si>
  <si>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</si>
  <si>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</si>
  <si>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</si>
  <si>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</si>
  <si>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</si>
  <si>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</si>
  <si>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</si>
  <si>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</si>
  <si>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</si>
  <si>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</si>
  <si>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</si>
  <si>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</si>
  <si>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</si>
  <si>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</si>
  <si>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</si>
  <si>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</si>
  <si>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</si>
  <si>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</si>
  <si>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</si>
  <si>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</si>
  <si>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</si>
  <si>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Miasta na prawach powiatu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</si>
  <si>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</si>
  <si>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</si>
  <si>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</si>
  <si>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</si>
  <si>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</si>
  <si>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</si>
  <si>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</si>
  <si>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</si>
  <si>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</si>
  <si>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</si>
  <si>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</si>
  <si>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</si>
  <si>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</si>
  <si>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</si>
  <si>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</si>
  <si>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</si>
  <si>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</si>
  <si>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</si>
  <si>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</si>
  <si>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</si>
  <si>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31.12.2020 r.</t>
  </si>
  <si>
    <t>*) Ustawy z dnia 5 stycznia 2011 r. - Kodeks wyborczy (Dz.U. z 2019 r. poz. 684, 1504 oraz z 2020 r. poz. 568)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</si>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</sst>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20" fillId="34" borderId="19" xfId="0" applyFont="1" applyFill="1" applyBorder="1" applyAlignment="1" applyProtection="1">
      <alignment horizontal="center" vertical="center" wrapText="1"/>
      <protection/>
    </xf>
    <xf numFmtId="0" fontId="20" fillId="35" borderId="20" xfId="0" applyFont="1" applyFill="1" applyBorder="1" applyAlignment="1" applyProtection="1">
      <alignment horizontal="center" vertical="center"/>
      <protection/>
    </xf>
    <xf numFmtId="0" fontId="20" fillId="35" borderId="21" xfId="0" applyFont="1" applyFill="1" applyBorder="1" applyAlignment="1" applyProtection="1">
      <alignment horizontal="center" vertical="center"/>
      <protection/>
    </xf>
    <xf numFmtId="0" fontId="20" fillId="35" borderId="22" xfId="0" applyFont="1" applyFill="1" applyBorder="1" applyAlignment="1" applyProtection="1">
      <alignment horizontal="center" vertical="center"/>
      <protection/>
    </xf>
    <xf numFmtId="0" fontId="20" fillId="35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1" fillId="33" borderId="24" xfId="0" applyFont="1" applyFill="1" applyBorder="1" applyAlignment="1" applyProtection="1">
      <alignment horizontal="center" vertical="center"/>
      <protection/>
    </xf>
    <xf numFmtId="0" fontId="21" fillId="33" borderId="25" xfId="0" applyFont="1" applyFill="1" applyBorder="1" applyAlignment="1" applyProtection="1">
      <alignment horizontal="center" vertical="center" wrapText="1"/>
      <protection/>
    </xf>
    <xf numFmtId="0" fontId="20" fillId="34" borderId="26" xfId="0" applyFont="1" applyFill="1" applyBorder="1" applyAlignment="1" applyProtection="1">
      <alignment horizontal="center" vertical="center" wrapText="1"/>
      <protection/>
    </xf>
    <xf numFmtId="0" fontId="21" fillId="35" borderId="27" xfId="0" applyFont="1" applyFill="1" applyBorder="1" applyAlignment="1" applyProtection="1">
      <alignment horizontal="center" vertical="center" wrapText="1"/>
      <protection/>
    </xf>
    <xf numFmtId="0" fontId="21" fillId="35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6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USZ~1\AppData\Local\Temp\1604143111_1604081961_rejestr-wyborcow-iii-kw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_wyborcow_2020_kw_3_2020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2">
      <selection activeCell="T8" sqref="T8"/>
    </sheetView>
  </sheetViews>
  <sheetFormatPr defaultColWidth="9.140625" defaultRowHeight="15"/>
  <cols>
    <col min="1" max="1" width="8.8515625" style="0" customWidth="1"/>
    <col min="2" max="2" width="20.8515625" style="0" bestFit="1" customWidth="1"/>
  </cols>
  <sheetData>
    <row r="1" spans="1:17" ht="14.25">
      <c r="A1" s="1" t="s">
        <v>62</v>
      </c>
      <c r="Q1" s="2" t="s">
        <v>82</v>
      </c>
    </row>
    <row r="2" spans="1:17" ht="15" thickBot="1">
      <c r="A2" s="1"/>
      <c r="Q2" s="2"/>
    </row>
    <row r="3" spans="1:17" ht="27" customHeight="1" thickBot="1">
      <c r="A3" s="3" t="s">
        <v>63</v>
      </c>
      <c r="B3" s="4" t="s">
        <v>64</v>
      </c>
      <c r="C3" s="4" t="s">
        <v>0</v>
      </c>
      <c r="D3" s="4" t="s">
        <v>65</v>
      </c>
      <c r="E3" s="4"/>
      <c r="F3" s="4"/>
      <c r="G3" s="5" t="s">
        <v>66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4.25" customHeight="1">
      <c r="A4" s="8"/>
      <c r="B4" s="9"/>
      <c r="C4" s="9"/>
      <c r="D4" s="10" t="s">
        <v>67</v>
      </c>
      <c r="E4" s="9" t="s">
        <v>68</v>
      </c>
      <c r="F4" s="9" t="s">
        <v>69</v>
      </c>
      <c r="G4" s="11" t="s">
        <v>70</v>
      </c>
      <c r="H4" s="12"/>
      <c r="I4" s="12"/>
      <c r="J4" s="12"/>
      <c r="K4" s="13" t="s">
        <v>71</v>
      </c>
      <c r="L4" s="14" t="s">
        <v>72</v>
      </c>
      <c r="M4" s="15"/>
      <c r="N4" s="15"/>
      <c r="O4" s="15"/>
      <c r="P4" s="16"/>
      <c r="Q4" s="17" t="s">
        <v>73</v>
      </c>
    </row>
    <row r="5" spans="1:17" ht="30.75" thickBot="1">
      <c r="A5" s="18"/>
      <c r="B5" s="19"/>
      <c r="C5" s="19"/>
      <c r="D5" s="20"/>
      <c r="E5" s="19"/>
      <c r="F5" s="19"/>
      <c r="G5" s="21" t="s">
        <v>67</v>
      </c>
      <c r="H5" s="22" t="s">
        <v>74</v>
      </c>
      <c r="I5" s="22" t="s">
        <v>75</v>
      </c>
      <c r="J5" s="22" t="s">
        <v>76</v>
      </c>
      <c r="K5" s="23"/>
      <c r="L5" s="24" t="s">
        <v>77</v>
      </c>
      <c r="M5" s="24" t="s">
        <v>78</v>
      </c>
      <c r="N5" s="24" t="s">
        <v>79</v>
      </c>
      <c r="O5" s="24" t="s">
        <v>80</v>
      </c>
      <c r="P5" s="25" t="s">
        <v>81</v>
      </c>
      <c r="Q5" s="17"/>
    </row>
    <row r="6" spans="1:17" ht="15" thickBot="1">
      <c r="A6" s="32" t="s">
        <v>1</v>
      </c>
      <c r="B6" s="35"/>
      <c r="C6" s="35">
        <v>139696</v>
      </c>
      <c r="D6" s="35">
        <v>116593</v>
      </c>
      <c r="E6" s="35">
        <v>115533</v>
      </c>
      <c r="F6" s="35">
        <v>1060</v>
      </c>
      <c r="G6" s="35">
        <v>1051</v>
      </c>
      <c r="H6" s="35">
        <v>836</v>
      </c>
      <c r="I6" s="35">
        <v>66</v>
      </c>
      <c r="J6" s="35">
        <v>149</v>
      </c>
      <c r="K6" s="35">
        <v>9</v>
      </c>
      <c r="L6" s="35">
        <v>1384</v>
      </c>
      <c r="M6" s="35">
        <v>266</v>
      </c>
      <c r="N6" s="35">
        <v>969</v>
      </c>
      <c r="O6" s="36">
        <v>149</v>
      </c>
      <c r="P6" s="32">
        <v>0</v>
      </c>
      <c r="Q6" s="35">
        <v>0</v>
      </c>
    </row>
    <row r="7" spans="1:17" ht="15" customHeight="1">
      <c r="A7" s="33" t="str">
        <f>"240101"</f>
        <v>240101</v>
      </c>
      <c r="B7" s="33" t="s">
        <v>2</v>
      </c>
      <c r="C7" s="33">
        <v>51567</v>
      </c>
      <c r="D7" s="33">
        <v>43047</v>
      </c>
      <c r="E7" s="33">
        <v>42805</v>
      </c>
      <c r="F7" s="33">
        <v>242</v>
      </c>
      <c r="G7" s="33">
        <v>238</v>
      </c>
      <c r="H7" s="33">
        <v>151</v>
      </c>
      <c r="I7" s="33">
        <v>35</v>
      </c>
      <c r="J7" s="33">
        <v>52</v>
      </c>
      <c r="K7" s="33">
        <v>4</v>
      </c>
      <c r="L7" s="33">
        <v>632</v>
      </c>
      <c r="M7" s="33">
        <v>121</v>
      </c>
      <c r="N7" s="33">
        <v>459</v>
      </c>
      <c r="O7" s="33">
        <v>52</v>
      </c>
      <c r="P7" s="33">
        <v>0</v>
      </c>
      <c r="Q7" s="33">
        <v>0</v>
      </c>
    </row>
    <row r="8" spans="1:17" ht="14.25">
      <c r="A8" s="26" t="str">
        <f>"240102"</f>
        <v>240102</v>
      </c>
      <c r="B8" s="26" t="s">
        <v>3</v>
      </c>
      <c r="C8" s="26">
        <v>29333</v>
      </c>
      <c r="D8" s="26">
        <v>24772</v>
      </c>
      <c r="E8" s="26">
        <v>24520</v>
      </c>
      <c r="F8" s="26">
        <v>252</v>
      </c>
      <c r="G8" s="26">
        <v>252</v>
      </c>
      <c r="H8" s="26">
        <v>194</v>
      </c>
      <c r="I8" s="26">
        <v>9</v>
      </c>
      <c r="J8" s="26">
        <v>49</v>
      </c>
      <c r="K8" s="26">
        <v>0</v>
      </c>
      <c r="L8" s="26">
        <v>343</v>
      </c>
      <c r="M8" s="26">
        <v>55</v>
      </c>
      <c r="N8" s="26">
        <v>239</v>
      </c>
      <c r="O8" s="26">
        <v>49</v>
      </c>
      <c r="P8" s="26">
        <v>0</v>
      </c>
      <c r="Q8" s="26">
        <v>0</v>
      </c>
    </row>
    <row r="9" spans="1:17" ht="14.25">
      <c r="A9" s="26" t="str">
        <f>"240103"</f>
        <v>240103</v>
      </c>
      <c r="B9" s="26" t="s">
        <v>4</v>
      </c>
      <c r="C9" s="26">
        <v>8450</v>
      </c>
      <c r="D9" s="26">
        <v>7176</v>
      </c>
      <c r="E9" s="26">
        <v>7115</v>
      </c>
      <c r="F9" s="26">
        <v>61</v>
      </c>
      <c r="G9" s="26">
        <v>61</v>
      </c>
      <c r="H9" s="26">
        <v>48</v>
      </c>
      <c r="I9" s="26">
        <v>0</v>
      </c>
      <c r="J9" s="26">
        <v>13</v>
      </c>
      <c r="K9" s="26">
        <v>0</v>
      </c>
      <c r="L9" s="26">
        <v>52</v>
      </c>
      <c r="M9" s="26">
        <v>11</v>
      </c>
      <c r="N9" s="26">
        <v>28</v>
      </c>
      <c r="O9" s="26">
        <v>13</v>
      </c>
      <c r="P9" s="26">
        <v>0</v>
      </c>
      <c r="Q9" s="26">
        <v>0</v>
      </c>
    </row>
    <row r="10" spans="1:17" ht="14.25">
      <c r="A10" s="26" t="str">
        <f>"240104"</f>
        <v>240104</v>
      </c>
      <c r="B10" s="26" t="s">
        <v>5</v>
      </c>
      <c r="C10" s="26">
        <v>11889</v>
      </c>
      <c r="D10" s="26">
        <v>9845</v>
      </c>
      <c r="E10" s="26">
        <v>9749</v>
      </c>
      <c r="F10" s="26">
        <v>96</v>
      </c>
      <c r="G10" s="26">
        <v>96</v>
      </c>
      <c r="H10" s="26">
        <v>88</v>
      </c>
      <c r="I10" s="26">
        <v>3</v>
      </c>
      <c r="J10" s="26">
        <v>5</v>
      </c>
      <c r="K10" s="26">
        <v>0</v>
      </c>
      <c r="L10" s="26">
        <v>65</v>
      </c>
      <c r="M10" s="26">
        <v>11</v>
      </c>
      <c r="N10" s="26">
        <v>49</v>
      </c>
      <c r="O10" s="26">
        <v>5</v>
      </c>
      <c r="P10" s="26">
        <v>0</v>
      </c>
      <c r="Q10" s="26">
        <v>0</v>
      </c>
    </row>
    <row r="11" spans="1:17" ht="14.25">
      <c r="A11" s="26" t="str">
        <f>"240105"</f>
        <v>240105</v>
      </c>
      <c r="B11" s="26" t="s">
        <v>6</v>
      </c>
      <c r="C11" s="26">
        <v>7444</v>
      </c>
      <c r="D11" s="26">
        <v>6141</v>
      </c>
      <c r="E11" s="26">
        <v>6059</v>
      </c>
      <c r="F11" s="26">
        <v>82</v>
      </c>
      <c r="G11" s="26">
        <v>82</v>
      </c>
      <c r="H11" s="26">
        <v>76</v>
      </c>
      <c r="I11" s="26">
        <v>1</v>
      </c>
      <c r="J11" s="26">
        <v>5</v>
      </c>
      <c r="K11" s="26">
        <v>0</v>
      </c>
      <c r="L11" s="26">
        <v>53</v>
      </c>
      <c r="M11" s="26">
        <v>14</v>
      </c>
      <c r="N11" s="26">
        <v>34</v>
      </c>
      <c r="O11" s="26">
        <v>5</v>
      </c>
      <c r="P11" s="26">
        <v>0</v>
      </c>
      <c r="Q11" s="26">
        <v>0</v>
      </c>
    </row>
    <row r="12" spans="1:17" ht="14.25">
      <c r="A12" s="26" t="str">
        <f>"240106"</f>
        <v>240106</v>
      </c>
      <c r="B12" s="26" t="s">
        <v>7</v>
      </c>
      <c r="C12" s="26">
        <v>12003</v>
      </c>
      <c r="D12" s="26">
        <v>9901</v>
      </c>
      <c r="E12" s="26">
        <v>9806</v>
      </c>
      <c r="F12" s="26">
        <v>95</v>
      </c>
      <c r="G12" s="26">
        <v>95</v>
      </c>
      <c r="H12" s="26">
        <v>84</v>
      </c>
      <c r="I12" s="26">
        <v>9</v>
      </c>
      <c r="J12" s="26">
        <v>2</v>
      </c>
      <c r="K12" s="26">
        <v>0</v>
      </c>
      <c r="L12" s="26">
        <v>84</v>
      </c>
      <c r="M12" s="26">
        <v>18</v>
      </c>
      <c r="N12" s="26">
        <v>64</v>
      </c>
      <c r="O12" s="26">
        <v>2</v>
      </c>
      <c r="P12" s="26">
        <v>0</v>
      </c>
      <c r="Q12" s="26">
        <v>0</v>
      </c>
    </row>
    <row r="13" spans="1:17" ht="14.25">
      <c r="A13" s="26" t="str">
        <f>"240107"</f>
        <v>240107</v>
      </c>
      <c r="B13" s="26" t="s">
        <v>8</v>
      </c>
      <c r="C13" s="26">
        <v>12231</v>
      </c>
      <c r="D13" s="26">
        <v>10119</v>
      </c>
      <c r="E13" s="26">
        <v>9987</v>
      </c>
      <c r="F13" s="26">
        <v>132</v>
      </c>
      <c r="G13" s="26">
        <v>128</v>
      </c>
      <c r="H13" s="26">
        <v>109</v>
      </c>
      <c r="I13" s="26">
        <v>2</v>
      </c>
      <c r="J13" s="26">
        <v>17</v>
      </c>
      <c r="K13" s="26">
        <v>4</v>
      </c>
      <c r="L13" s="26">
        <v>98</v>
      </c>
      <c r="M13" s="26">
        <v>23</v>
      </c>
      <c r="N13" s="26">
        <v>58</v>
      </c>
      <c r="O13" s="26">
        <v>17</v>
      </c>
      <c r="P13" s="26">
        <v>0</v>
      </c>
      <c r="Q13" s="26">
        <v>0</v>
      </c>
    </row>
    <row r="14" spans="1:17" ht="15" thickBot="1">
      <c r="A14" s="34" t="str">
        <f>"240108"</f>
        <v>240108</v>
      </c>
      <c r="B14" s="34" t="s">
        <v>9</v>
      </c>
      <c r="C14" s="34">
        <v>6779</v>
      </c>
      <c r="D14" s="34">
        <v>5592</v>
      </c>
      <c r="E14" s="34">
        <v>5492</v>
      </c>
      <c r="F14" s="34">
        <v>100</v>
      </c>
      <c r="G14" s="34">
        <v>99</v>
      </c>
      <c r="H14" s="34">
        <v>86</v>
      </c>
      <c r="I14" s="34">
        <v>7</v>
      </c>
      <c r="J14" s="34">
        <v>6</v>
      </c>
      <c r="K14" s="34">
        <v>1</v>
      </c>
      <c r="L14" s="34">
        <v>57</v>
      </c>
      <c r="M14" s="34">
        <v>13</v>
      </c>
      <c r="N14" s="34">
        <v>38</v>
      </c>
      <c r="O14" s="34">
        <v>6</v>
      </c>
      <c r="P14" s="34">
        <v>0</v>
      </c>
      <c r="Q14" s="34">
        <v>0</v>
      </c>
    </row>
    <row r="15" spans="1:17" ht="15" thickBot="1">
      <c r="A15" s="32" t="s">
        <v>10</v>
      </c>
      <c r="B15" s="35"/>
      <c r="C15" s="35">
        <v>109241</v>
      </c>
      <c r="D15" s="35">
        <v>88212</v>
      </c>
      <c r="E15" s="35">
        <v>87719</v>
      </c>
      <c r="F15" s="35">
        <v>493</v>
      </c>
      <c r="G15" s="35">
        <v>491</v>
      </c>
      <c r="H15" s="35">
        <v>392</v>
      </c>
      <c r="I15" s="35">
        <v>40</v>
      </c>
      <c r="J15" s="35">
        <v>59</v>
      </c>
      <c r="K15" s="35">
        <v>2</v>
      </c>
      <c r="L15" s="35">
        <v>960</v>
      </c>
      <c r="M15" s="35">
        <v>409</v>
      </c>
      <c r="N15" s="35">
        <v>492</v>
      </c>
      <c r="O15" s="36">
        <v>59</v>
      </c>
      <c r="P15" s="32">
        <v>0</v>
      </c>
      <c r="Q15" s="35">
        <v>0</v>
      </c>
    </row>
    <row r="16" spans="1:17" ht="14.25">
      <c r="A16" s="33" t="str">
        <f>"240501"</f>
        <v>240501</v>
      </c>
      <c r="B16" s="33" t="s">
        <v>11</v>
      </c>
      <c r="C16" s="33">
        <v>35436</v>
      </c>
      <c r="D16" s="33">
        <v>28430</v>
      </c>
      <c r="E16" s="33">
        <v>28345</v>
      </c>
      <c r="F16" s="33">
        <v>85</v>
      </c>
      <c r="G16" s="33">
        <v>85</v>
      </c>
      <c r="H16" s="33">
        <v>57</v>
      </c>
      <c r="I16" s="33">
        <v>5</v>
      </c>
      <c r="J16" s="33">
        <v>23</v>
      </c>
      <c r="K16" s="33">
        <v>0</v>
      </c>
      <c r="L16" s="33">
        <v>395</v>
      </c>
      <c r="M16" s="33">
        <v>116</v>
      </c>
      <c r="N16" s="33">
        <v>256</v>
      </c>
      <c r="O16" s="33">
        <v>23</v>
      </c>
      <c r="P16" s="33">
        <v>0</v>
      </c>
      <c r="Q16" s="33">
        <v>0</v>
      </c>
    </row>
    <row r="17" spans="1:17" ht="14.25">
      <c r="A17" s="26" t="str">
        <f>"240502"</f>
        <v>240502</v>
      </c>
      <c r="B17" s="26" t="s">
        <v>12</v>
      </c>
      <c r="C17" s="26">
        <v>16411</v>
      </c>
      <c r="D17" s="26">
        <v>13571</v>
      </c>
      <c r="E17" s="26">
        <v>13497</v>
      </c>
      <c r="F17" s="26">
        <v>74</v>
      </c>
      <c r="G17" s="26">
        <v>73</v>
      </c>
      <c r="H17" s="26">
        <v>47</v>
      </c>
      <c r="I17" s="26">
        <v>3</v>
      </c>
      <c r="J17" s="26">
        <v>23</v>
      </c>
      <c r="K17" s="26">
        <v>1</v>
      </c>
      <c r="L17" s="26">
        <v>158</v>
      </c>
      <c r="M17" s="26">
        <v>33</v>
      </c>
      <c r="N17" s="26">
        <v>102</v>
      </c>
      <c r="O17" s="26">
        <v>23</v>
      </c>
      <c r="P17" s="26">
        <v>0</v>
      </c>
      <c r="Q17" s="26">
        <v>0</v>
      </c>
    </row>
    <row r="18" spans="1:17" ht="14.25">
      <c r="A18" s="26" t="str">
        <f>"240503"</f>
        <v>240503</v>
      </c>
      <c r="B18" s="26" t="s">
        <v>13</v>
      </c>
      <c r="C18" s="26">
        <v>11947</v>
      </c>
      <c r="D18" s="26">
        <v>9438</v>
      </c>
      <c r="E18" s="26">
        <v>9394</v>
      </c>
      <c r="F18" s="26">
        <v>44</v>
      </c>
      <c r="G18" s="26">
        <v>44</v>
      </c>
      <c r="H18" s="26">
        <v>39</v>
      </c>
      <c r="I18" s="26">
        <v>0</v>
      </c>
      <c r="J18" s="26">
        <v>5</v>
      </c>
      <c r="K18" s="26">
        <v>0</v>
      </c>
      <c r="L18" s="26">
        <v>45</v>
      </c>
      <c r="M18" s="26">
        <v>23</v>
      </c>
      <c r="N18" s="26">
        <v>17</v>
      </c>
      <c r="O18" s="26">
        <v>5</v>
      </c>
      <c r="P18" s="26">
        <v>0</v>
      </c>
      <c r="Q18" s="26">
        <v>0</v>
      </c>
    </row>
    <row r="19" spans="1:17" ht="14.25">
      <c r="A19" s="26" t="str">
        <f>"240504"</f>
        <v>240504</v>
      </c>
      <c r="B19" s="26" t="s">
        <v>14</v>
      </c>
      <c r="C19" s="26">
        <v>11762</v>
      </c>
      <c r="D19" s="26">
        <v>9299</v>
      </c>
      <c r="E19" s="26">
        <v>9220</v>
      </c>
      <c r="F19" s="26">
        <v>79</v>
      </c>
      <c r="G19" s="26">
        <v>79</v>
      </c>
      <c r="H19" s="26">
        <v>71</v>
      </c>
      <c r="I19" s="26">
        <v>7</v>
      </c>
      <c r="J19" s="26">
        <v>1</v>
      </c>
      <c r="K19" s="26">
        <v>0</v>
      </c>
      <c r="L19" s="26">
        <v>103</v>
      </c>
      <c r="M19" s="26">
        <v>69</v>
      </c>
      <c r="N19" s="26">
        <v>33</v>
      </c>
      <c r="O19" s="26">
        <v>1</v>
      </c>
      <c r="P19" s="26">
        <v>0</v>
      </c>
      <c r="Q19" s="26">
        <v>0</v>
      </c>
    </row>
    <row r="20" spans="1:17" ht="14.25">
      <c r="A20" s="26" t="str">
        <f>"240505"</f>
        <v>240505</v>
      </c>
      <c r="B20" s="26" t="s">
        <v>15</v>
      </c>
      <c r="C20" s="26">
        <v>10421</v>
      </c>
      <c r="D20" s="26">
        <v>8527</v>
      </c>
      <c r="E20" s="26">
        <v>8432</v>
      </c>
      <c r="F20" s="26">
        <v>95</v>
      </c>
      <c r="G20" s="26">
        <v>95</v>
      </c>
      <c r="H20" s="26">
        <v>81</v>
      </c>
      <c r="I20" s="26">
        <v>12</v>
      </c>
      <c r="J20" s="26">
        <v>2</v>
      </c>
      <c r="K20" s="26">
        <v>0</v>
      </c>
      <c r="L20" s="26">
        <v>54</v>
      </c>
      <c r="M20" s="26">
        <v>21</v>
      </c>
      <c r="N20" s="26">
        <v>31</v>
      </c>
      <c r="O20" s="26">
        <v>2</v>
      </c>
      <c r="P20" s="26">
        <v>0</v>
      </c>
      <c r="Q20" s="26">
        <v>0</v>
      </c>
    </row>
    <row r="21" spans="1:17" ht="14.25">
      <c r="A21" s="26" t="str">
        <f>"240506"</f>
        <v>240506</v>
      </c>
      <c r="B21" s="26" t="s">
        <v>16</v>
      </c>
      <c r="C21" s="26">
        <v>8553</v>
      </c>
      <c r="D21" s="26">
        <v>6854</v>
      </c>
      <c r="E21" s="26">
        <v>6797</v>
      </c>
      <c r="F21" s="26">
        <v>57</v>
      </c>
      <c r="G21" s="26">
        <v>56</v>
      </c>
      <c r="H21" s="26">
        <v>45</v>
      </c>
      <c r="I21" s="26">
        <v>7</v>
      </c>
      <c r="J21" s="26">
        <v>4</v>
      </c>
      <c r="K21" s="26">
        <v>1</v>
      </c>
      <c r="L21" s="26">
        <v>145</v>
      </c>
      <c r="M21" s="26">
        <v>115</v>
      </c>
      <c r="N21" s="26">
        <v>26</v>
      </c>
      <c r="O21" s="26">
        <v>4</v>
      </c>
      <c r="P21" s="26">
        <v>0</v>
      </c>
      <c r="Q21" s="26">
        <v>0</v>
      </c>
    </row>
    <row r="22" spans="1:17" ht="14.25">
      <c r="A22" s="26" t="str">
        <f>"240507"</f>
        <v>240507</v>
      </c>
      <c r="B22" s="26" t="s">
        <v>17</v>
      </c>
      <c r="C22" s="26">
        <v>8958</v>
      </c>
      <c r="D22" s="26">
        <v>7371</v>
      </c>
      <c r="E22" s="26">
        <v>7328</v>
      </c>
      <c r="F22" s="26">
        <v>43</v>
      </c>
      <c r="G22" s="26">
        <v>43</v>
      </c>
      <c r="H22" s="26">
        <v>37</v>
      </c>
      <c r="I22" s="26">
        <v>5</v>
      </c>
      <c r="J22" s="26">
        <v>1</v>
      </c>
      <c r="K22" s="26">
        <v>0</v>
      </c>
      <c r="L22" s="26">
        <v>38</v>
      </c>
      <c r="M22" s="26">
        <v>20</v>
      </c>
      <c r="N22" s="26">
        <v>17</v>
      </c>
      <c r="O22" s="26">
        <v>1</v>
      </c>
      <c r="P22" s="26">
        <v>0</v>
      </c>
      <c r="Q22" s="26">
        <v>0</v>
      </c>
    </row>
    <row r="23" spans="1:17" ht="15" thickBot="1">
      <c r="A23" s="34" t="str">
        <f>"240508"</f>
        <v>240508</v>
      </c>
      <c r="B23" s="34" t="s">
        <v>18</v>
      </c>
      <c r="C23" s="34">
        <v>5753</v>
      </c>
      <c r="D23" s="34">
        <v>4722</v>
      </c>
      <c r="E23" s="34">
        <v>4706</v>
      </c>
      <c r="F23" s="34">
        <v>16</v>
      </c>
      <c r="G23" s="34">
        <v>16</v>
      </c>
      <c r="H23" s="34">
        <v>15</v>
      </c>
      <c r="I23" s="34">
        <v>1</v>
      </c>
      <c r="J23" s="34">
        <v>0</v>
      </c>
      <c r="K23" s="34">
        <v>0</v>
      </c>
      <c r="L23" s="34">
        <v>22</v>
      </c>
      <c r="M23" s="34">
        <v>12</v>
      </c>
      <c r="N23" s="34">
        <v>10</v>
      </c>
      <c r="O23" s="34">
        <v>0</v>
      </c>
      <c r="P23" s="34">
        <v>0</v>
      </c>
      <c r="Q23" s="34">
        <v>0</v>
      </c>
    </row>
    <row r="24" spans="1:17" ht="15" thickBot="1">
      <c r="A24" s="32" t="s">
        <v>19</v>
      </c>
      <c r="B24" s="35"/>
      <c r="C24" s="35">
        <v>133217</v>
      </c>
      <c r="D24" s="35">
        <v>109248</v>
      </c>
      <c r="E24" s="35">
        <v>108486</v>
      </c>
      <c r="F24" s="35">
        <v>762</v>
      </c>
      <c r="G24" s="35">
        <v>760</v>
      </c>
      <c r="H24" s="35">
        <v>574</v>
      </c>
      <c r="I24" s="35">
        <v>60</v>
      </c>
      <c r="J24" s="35">
        <v>126</v>
      </c>
      <c r="K24" s="35">
        <v>2</v>
      </c>
      <c r="L24" s="35">
        <v>1132</v>
      </c>
      <c r="M24" s="35">
        <v>360</v>
      </c>
      <c r="N24" s="35">
        <v>646</v>
      </c>
      <c r="O24" s="36">
        <v>126</v>
      </c>
      <c r="P24" s="32">
        <v>0</v>
      </c>
      <c r="Q24" s="35">
        <v>0</v>
      </c>
    </row>
    <row r="25" spans="1:17" ht="14.25">
      <c r="A25" s="33" t="str">
        <f>"241301"</f>
        <v>241301</v>
      </c>
      <c r="B25" s="33" t="s">
        <v>20</v>
      </c>
      <c r="C25" s="33">
        <v>8348</v>
      </c>
      <c r="D25" s="33">
        <v>7014</v>
      </c>
      <c r="E25" s="33">
        <v>6986</v>
      </c>
      <c r="F25" s="33">
        <v>28</v>
      </c>
      <c r="G25" s="33">
        <v>28</v>
      </c>
      <c r="H25" s="33">
        <v>24</v>
      </c>
      <c r="I25" s="33">
        <v>1</v>
      </c>
      <c r="J25" s="33">
        <v>3</v>
      </c>
      <c r="K25" s="33">
        <v>0</v>
      </c>
      <c r="L25" s="33">
        <v>46</v>
      </c>
      <c r="M25" s="33">
        <v>16</v>
      </c>
      <c r="N25" s="33">
        <v>27</v>
      </c>
      <c r="O25" s="33">
        <v>3</v>
      </c>
      <c r="P25" s="33">
        <v>0</v>
      </c>
      <c r="Q25" s="33">
        <v>0</v>
      </c>
    </row>
    <row r="26" spans="1:17" ht="14.25">
      <c r="A26" s="26" t="str">
        <f>"241302"</f>
        <v>241302</v>
      </c>
      <c r="B26" s="26" t="s">
        <v>21</v>
      </c>
      <c r="C26" s="26">
        <v>6926</v>
      </c>
      <c r="D26" s="26">
        <v>5681</v>
      </c>
      <c r="E26" s="26">
        <v>5619</v>
      </c>
      <c r="F26" s="26">
        <v>62</v>
      </c>
      <c r="G26" s="26">
        <v>62</v>
      </c>
      <c r="H26" s="26">
        <v>44</v>
      </c>
      <c r="I26" s="26">
        <v>0</v>
      </c>
      <c r="J26" s="26">
        <v>18</v>
      </c>
      <c r="K26" s="26">
        <v>0</v>
      </c>
      <c r="L26" s="26">
        <v>50</v>
      </c>
      <c r="M26" s="26">
        <v>10</v>
      </c>
      <c r="N26" s="26">
        <v>22</v>
      </c>
      <c r="O26" s="26">
        <v>18</v>
      </c>
      <c r="P26" s="26">
        <v>0</v>
      </c>
      <c r="Q26" s="26">
        <v>0</v>
      </c>
    </row>
    <row r="27" spans="1:17" ht="14.25">
      <c r="A27" s="26" t="str">
        <f>"241303"</f>
        <v>241303</v>
      </c>
      <c r="B27" s="26" t="s">
        <v>22</v>
      </c>
      <c r="C27" s="26">
        <v>15862</v>
      </c>
      <c r="D27" s="26">
        <v>13050</v>
      </c>
      <c r="E27" s="26">
        <v>12975</v>
      </c>
      <c r="F27" s="26">
        <v>75</v>
      </c>
      <c r="G27" s="26">
        <v>74</v>
      </c>
      <c r="H27" s="26">
        <v>47</v>
      </c>
      <c r="I27" s="26">
        <v>8</v>
      </c>
      <c r="J27" s="26">
        <v>19</v>
      </c>
      <c r="K27" s="26">
        <v>1</v>
      </c>
      <c r="L27" s="26">
        <v>107</v>
      </c>
      <c r="M27" s="26">
        <v>24</v>
      </c>
      <c r="N27" s="26">
        <v>64</v>
      </c>
      <c r="O27" s="26">
        <v>19</v>
      </c>
      <c r="P27" s="26">
        <v>0</v>
      </c>
      <c r="Q27" s="26">
        <v>0</v>
      </c>
    </row>
    <row r="28" spans="1:17" ht="14.25">
      <c r="A28" s="26" t="str">
        <f>"241304"</f>
        <v>241304</v>
      </c>
      <c r="B28" s="26" t="s">
        <v>23</v>
      </c>
      <c r="C28" s="26">
        <v>57763</v>
      </c>
      <c r="D28" s="26">
        <v>47299</v>
      </c>
      <c r="E28" s="26">
        <v>47084</v>
      </c>
      <c r="F28" s="26">
        <v>215</v>
      </c>
      <c r="G28" s="26">
        <v>215</v>
      </c>
      <c r="H28" s="26">
        <v>149</v>
      </c>
      <c r="I28" s="26">
        <v>29</v>
      </c>
      <c r="J28" s="26">
        <v>37</v>
      </c>
      <c r="K28" s="26">
        <v>0</v>
      </c>
      <c r="L28" s="26">
        <v>517</v>
      </c>
      <c r="M28" s="26">
        <v>102</v>
      </c>
      <c r="N28" s="26">
        <v>378</v>
      </c>
      <c r="O28" s="26">
        <v>37</v>
      </c>
      <c r="P28" s="26">
        <v>0</v>
      </c>
      <c r="Q28" s="26">
        <v>0</v>
      </c>
    </row>
    <row r="29" spans="1:17" ht="14.25">
      <c r="A29" s="26" t="str">
        <f>"241305"</f>
        <v>241305</v>
      </c>
      <c r="B29" s="26" t="s">
        <v>24</v>
      </c>
      <c r="C29" s="26">
        <v>3102</v>
      </c>
      <c r="D29" s="26">
        <v>2641</v>
      </c>
      <c r="E29" s="26">
        <v>2557</v>
      </c>
      <c r="F29" s="26">
        <v>84</v>
      </c>
      <c r="G29" s="26">
        <v>84</v>
      </c>
      <c r="H29" s="26">
        <v>67</v>
      </c>
      <c r="I29" s="26">
        <v>1</v>
      </c>
      <c r="J29" s="26">
        <v>16</v>
      </c>
      <c r="K29" s="26">
        <v>0</v>
      </c>
      <c r="L29" s="26">
        <v>36</v>
      </c>
      <c r="M29" s="26">
        <v>5</v>
      </c>
      <c r="N29" s="26">
        <v>15</v>
      </c>
      <c r="O29" s="26">
        <v>16</v>
      </c>
      <c r="P29" s="26">
        <v>0</v>
      </c>
      <c r="Q29" s="26">
        <v>0</v>
      </c>
    </row>
    <row r="30" spans="1:17" ht="14.25">
      <c r="A30" s="26" t="str">
        <f>"241306"</f>
        <v>241306</v>
      </c>
      <c r="B30" s="26" t="s">
        <v>25</v>
      </c>
      <c r="C30" s="26">
        <v>5719</v>
      </c>
      <c r="D30" s="26">
        <v>4670</v>
      </c>
      <c r="E30" s="26">
        <v>4641</v>
      </c>
      <c r="F30" s="26">
        <v>29</v>
      </c>
      <c r="G30" s="26">
        <v>28</v>
      </c>
      <c r="H30" s="26">
        <v>24</v>
      </c>
      <c r="I30" s="26">
        <v>0</v>
      </c>
      <c r="J30" s="26">
        <v>4</v>
      </c>
      <c r="K30" s="26">
        <v>1</v>
      </c>
      <c r="L30" s="26">
        <v>44</v>
      </c>
      <c r="M30" s="26">
        <v>9</v>
      </c>
      <c r="N30" s="26">
        <v>31</v>
      </c>
      <c r="O30" s="26">
        <v>4</v>
      </c>
      <c r="P30" s="26">
        <v>0</v>
      </c>
      <c r="Q30" s="26">
        <v>0</v>
      </c>
    </row>
    <row r="31" spans="1:17" ht="14.25">
      <c r="A31" s="26" t="str">
        <f>"241307"</f>
        <v>241307</v>
      </c>
      <c r="B31" s="26" t="s">
        <v>26</v>
      </c>
      <c r="C31" s="26">
        <v>12236</v>
      </c>
      <c r="D31" s="26">
        <v>9896</v>
      </c>
      <c r="E31" s="26">
        <v>9837</v>
      </c>
      <c r="F31" s="26">
        <v>59</v>
      </c>
      <c r="G31" s="26">
        <v>59</v>
      </c>
      <c r="H31" s="26">
        <v>48</v>
      </c>
      <c r="I31" s="26">
        <v>8</v>
      </c>
      <c r="J31" s="26">
        <v>3</v>
      </c>
      <c r="K31" s="26">
        <v>0</v>
      </c>
      <c r="L31" s="26">
        <v>105</v>
      </c>
      <c r="M31" s="26">
        <v>63</v>
      </c>
      <c r="N31" s="26">
        <v>39</v>
      </c>
      <c r="O31" s="26">
        <v>3</v>
      </c>
      <c r="P31" s="26">
        <v>0</v>
      </c>
      <c r="Q31" s="26">
        <v>0</v>
      </c>
    </row>
    <row r="32" spans="1:17" ht="14.25">
      <c r="A32" s="26" t="str">
        <f>"241308"</f>
        <v>241308</v>
      </c>
      <c r="B32" s="26" t="s">
        <v>27</v>
      </c>
      <c r="C32" s="26">
        <v>7952</v>
      </c>
      <c r="D32" s="26">
        <v>6577</v>
      </c>
      <c r="E32" s="26">
        <v>6483</v>
      </c>
      <c r="F32" s="26">
        <v>94</v>
      </c>
      <c r="G32" s="26">
        <v>94</v>
      </c>
      <c r="H32" s="26">
        <v>77</v>
      </c>
      <c r="I32" s="26">
        <v>4</v>
      </c>
      <c r="J32" s="26">
        <v>13</v>
      </c>
      <c r="K32" s="26">
        <v>0</v>
      </c>
      <c r="L32" s="26">
        <v>63</v>
      </c>
      <c r="M32" s="26">
        <v>23</v>
      </c>
      <c r="N32" s="26">
        <v>27</v>
      </c>
      <c r="O32" s="26">
        <v>13</v>
      </c>
      <c r="P32" s="26">
        <v>0</v>
      </c>
      <c r="Q32" s="26">
        <v>0</v>
      </c>
    </row>
    <row r="33" spans="1:17" ht="15" thickBot="1">
      <c r="A33" s="34" t="str">
        <f>"241309"</f>
        <v>241309</v>
      </c>
      <c r="B33" s="34" t="s">
        <v>28</v>
      </c>
      <c r="C33" s="34">
        <v>15309</v>
      </c>
      <c r="D33" s="34">
        <v>12420</v>
      </c>
      <c r="E33" s="34">
        <v>12304</v>
      </c>
      <c r="F33" s="34">
        <v>116</v>
      </c>
      <c r="G33" s="34">
        <v>116</v>
      </c>
      <c r="H33" s="34">
        <v>94</v>
      </c>
      <c r="I33" s="34">
        <v>9</v>
      </c>
      <c r="J33" s="34">
        <v>13</v>
      </c>
      <c r="K33" s="34">
        <v>0</v>
      </c>
      <c r="L33" s="34">
        <v>164</v>
      </c>
      <c r="M33" s="34">
        <v>108</v>
      </c>
      <c r="N33" s="34">
        <v>43</v>
      </c>
      <c r="O33" s="34">
        <v>13</v>
      </c>
      <c r="P33" s="34">
        <v>0</v>
      </c>
      <c r="Q33" s="34">
        <v>0</v>
      </c>
    </row>
    <row r="34" spans="1:17" ht="15" thickBot="1">
      <c r="A34" s="32" t="s">
        <v>29</v>
      </c>
      <c r="B34" s="35"/>
      <c r="C34" s="35">
        <v>57615</v>
      </c>
      <c r="D34" s="35">
        <v>45844</v>
      </c>
      <c r="E34" s="35">
        <v>45451</v>
      </c>
      <c r="F34" s="35">
        <v>393</v>
      </c>
      <c r="G34" s="35">
        <v>393</v>
      </c>
      <c r="H34" s="35">
        <v>310</v>
      </c>
      <c r="I34" s="35">
        <v>19</v>
      </c>
      <c r="J34" s="35">
        <v>64</v>
      </c>
      <c r="K34" s="35">
        <v>0</v>
      </c>
      <c r="L34" s="35">
        <v>422</v>
      </c>
      <c r="M34" s="35">
        <v>86</v>
      </c>
      <c r="N34" s="35">
        <v>272</v>
      </c>
      <c r="O34" s="36">
        <v>64</v>
      </c>
      <c r="P34" s="32">
        <v>0</v>
      </c>
      <c r="Q34" s="35">
        <v>0</v>
      </c>
    </row>
    <row r="35" spans="1:17" ht="14.25">
      <c r="A35" s="33" t="str">
        <f>"241401"</f>
        <v>241401</v>
      </c>
      <c r="B35" s="33" t="s">
        <v>30</v>
      </c>
      <c r="C35" s="33">
        <v>18699</v>
      </c>
      <c r="D35" s="33">
        <v>15027</v>
      </c>
      <c r="E35" s="33">
        <v>14884</v>
      </c>
      <c r="F35" s="33">
        <v>143</v>
      </c>
      <c r="G35" s="33">
        <v>143</v>
      </c>
      <c r="H35" s="33">
        <v>108</v>
      </c>
      <c r="I35" s="33">
        <v>7</v>
      </c>
      <c r="J35" s="33">
        <v>28</v>
      </c>
      <c r="K35" s="33">
        <v>0</v>
      </c>
      <c r="L35" s="33">
        <v>178</v>
      </c>
      <c r="M35" s="33">
        <v>28</v>
      </c>
      <c r="N35" s="33">
        <v>122</v>
      </c>
      <c r="O35" s="33">
        <v>28</v>
      </c>
      <c r="P35" s="33">
        <v>0</v>
      </c>
      <c r="Q35" s="33">
        <v>0</v>
      </c>
    </row>
    <row r="36" spans="1:17" ht="14.25">
      <c r="A36" s="26" t="str">
        <f>"241402"</f>
        <v>241402</v>
      </c>
      <c r="B36" s="26" t="s">
        <v>31</v>
      </c>
      <c r="C36" s="26">
        <v>9030</v>
      </c>
      <c r="D36" s="26">
        <v>7136</v>
      </c>
      <c r="E36" s="26">
        <v>7066</v>
      </c>
      <c r="F36" s="26">
        <v>70</v>
      </c>
      <c r="G36" s="26">
        <v>70</v>
      </c>
      <c r="H36" s="26">
        <v>59</v>
      </c>
      <c r="I36" s="26">
        <v>5</v>
      </c>
      <c r="J36" s="26">
        <v>6</v>
      </c>
      <c r="K36" s="26">
        <v>0</v>
      </c>
      <c r="L36" s="26">
        <v>52</v>
      </c>
      <c r="M36" s="26">
        <v>10</v>
      </c>
      <c r="N36" s="26">
        <v>36</v>
      </c>
      <c r="O36" s="26">
        <v>6</v>
      </c>
      <c r="P36" s="26">
        <v>0</v>
      </c>
      <c r="Q36" s="26">
        <v>0</v>
      </c>
    </row>
    <row r="37" spans="1:17" ht="14.25">
      <c r="A37" s="26" t="str">
        <f>"241403"</f>
        <v>241403</v>
      </c>
      <c r="B37" s="26" t="s">
        <v>32</v>
      </c>
      <c r="C37" s="26">
        <v>15878</v>
      </c>
      <c r="D37" s="26">
        <v>12655</v>
      </c>
      <c r="E37" s="26">
        <v>12551</v>
      </c>
      <c r="F37" s="26">
        <v>104</v>
      </c>
      <c r="G37" s="26">
        <v>104</v>
      </c>
      <c r="H37" s="26">
        <v>75</v>
      </c>
      <c r="I37" s="26">
        <v>5</v>
      </c>
      <c r="J37" s="26">
        <v>24</v>
      </c>
      <c r="K37" s="26">
        <v>0</v>
      </c>
      <c r="L37" s="26">
        <v>120</v>
      </c>
      <c r="M37" s="26">
        <v>32</v>
      </c>
      <c r="N37" s="26">
        <v>64</v>
      </c>
      <c r="O37" s="26">
        <v>24</v>
      </c>
      <c r="P37" s="26">
        <v>0</v>
      </c>
      <c r="Q37" s="26">
        <v>0</v>
      </c>
    </row>
    <row r="38" spans="1:17" ht="14.25">
      <c r="A38" s="26" t="str">
        <f>"241404"</f>
        <v>241404</v>
      </c>
      <c r="B38" s="26" t="s">
        <v>33</v>
      </c>
      <c r="C38" s="26">
        <v>7902</v>
      </c>
      <c r="D38" s="26">
        <v>6137</v>
      </c>
      <c r="E38" s="26">
        <v>6102</v>
      </c>
      <c r="F38" s="26">
        <v>35</v>
      </c>
      <c r="G38" s="26">
        <v>35</v>
      </c>
      <c r="H38" s="26">
        <v>33</v>
      </c>
      <c r="I38" s="26">
        <v>2</v>
      </c>
      <c r="J38" s="26">
        <v>0</v>
      </c>
      <c r="K38" s="26">
        <v>0</v>
      </c>
      <c r="L38" s="26">
        <v>30</v>
      </c>
      <c r="M38" s="26">
        <v>9</v>
      </c>
      <c r="N38" s="26">
        <v>21</v>
      </c>
      <c r="O38" s="26">
        <v>0</v>
      </c>
      <c r="P38" s="26">
        <v>0</v>
      </c>
      <c r="Q38" s="26">
        <v>0</v>
      </c>
    </row>
    <row r="39" spans="1:17" ht="15" thickBot="1">
      <c r="A39" s="34" t="str">
        <f>"241405"</f>
        <v>241405</v>
      </c>
      <c r="B39" s="34" t="s">
        <v>34</v>
      </c>
      <c r="C39" s="34">
        <v>6106</v>
      </c>
      <c r="D39" s="34">
        <v>4889</v>
      </c>
      <c r="E39" s="34">
        <v>4848</v>
      </c>
      <c r="F39" s="34">
        <v>41</v>
      </c>
      <c r="G39" s="34">
        <v>41</v>
      </c>
      <c r="H39" s="34">
        <v>35</v>
      </c>
      <c r="I39" s="34">
        <v>0</v>
      </c>
      <c r="J39" s="34">
        <v>6</v>
      </c>
      <c r="K39" s="34">
        <v>0</v>
      </c>
      <c r="L39" s="34">
        <v>42</v>
      </c>
      <c r="M39" s="34">
        <v>7</v>
      </c>
      <c r="N39" s="34">
        <v>29</v>
      </c>
      <c r="O39" s="34">
        <v>6</v>
      </c>
      <c r="P39" s="34">
        <v>0</v>
      </c>
      <c r="Q39" s="34">
        <v>0</v>
      </c>
    </row>
    <row r="40" spans="1:17" ht="15" thickBot="1">
      <c r="A40" s="32" t="s">
        <v>35</v>
      </c>
      <c r="B40" s="35"/>
      <c r="C40" s="35">
        <v>113847</v>
      </c>
      <c r="D40" s="35">
        <v>95095</v>
      </c>
      <c r="E40" s="35">
        <v>94295</v>
      </c>
      <c r="F40" s="35">
        <v>800</v>
      </c>
      <c r="G40" s="35">
        <v>800</v>
      </c>
      <c r="H40" s="35">
        <v>676</v>
      </c>
      <c r="I40" s="35">
        <v>16</v>
      </c>
      <c r="J40" s="35">
        <v>108</v>
      </c>
      <c r="K40" s="35">
        <v>0</v>
      </c>
      <c r="L40" s="35">
        <v>1007</v>
      </c>
      <c r="M40" s="35">
        <v>205</v>
      </c>
      <c r="N40" s="35">
        <v>694</v>
      </c>
      <c r="O40" s="36">
        <v>108</v>
      </c>
      <c r="P40" s="32">
        <v>0</v>
      </c>
      <c r="Q40" s="35">
        <v>0</v>
      </c>
    </row>
    <row r="41" spans="1:17" ht="14.25">
      <c r="A41" s="33" t="str">
        <f>"241601"</f>
        <v>241601</v>
      </c>
      <c r="B41" s="33" t="s">
        <v>36</v>
      </c>
      <c r="C41" s="33">
        <v>8199</v>
      </c>
      <c r="D41" s="33">
        <v>6872</v>
      </c>
      <c r="E41" s="33">
        <v>6801</v>
      </c>
      <c r="F41" s="33">
        <v>71</v>
      </c>
      <c r="G41" s="33">
        <v>71</v>
      </c>
      <c r="H41" s="33">
        <v>48</v>
      </c>
      <c r="I41" s="33">
        <v>7</v>
      </c>
      <c r="J41" s="33">
        <v>16</v>
      </c>
      <c r="K41" s="33">
        <v>0</v>
      </c>
      <c r="L41" s="33">
        <v>75</v>
      </c>
      <c r="M41" s="33">
        <v>15</v>
      </c>
      <c r="N41" s="33">
        <v>44</v>
      </c>
      <c r="O41" s="33">
        <v>16</v>
      </c>
      <c r="P41" s="33">
        <v>0</v>
      </c>
      <c r="Q41" s="33">
        <v>0</v>
      </c>
    </row>
    <row r="42" spans="1:17" ht="14.25">
      <c r="A42" s="26" t="str">
        <f>"241602"</f>
        <v>241602</v>
      </c>
      <c r="B42" s="26" t="s">
        <v>37</v>
      </c>
      <c r="C42" s="26">
        <v>46602</v>
      </c>
      <c r="D42" s="26">
        <v>39181</v>
      </c>
      <c r="E42" s="26">
        <v>38985</v>
      </c>
      <c r="F42" s="26">
        <v>196</v>
      </c>
      <c r="G42" s="26">
        <v>196</v>
      </c>
      <c r="H42" s="26">
        <v>139</v>
      </c>
      <c r="I42" s="26">
        <v>0</v>
      </c>
      <c r="J42" s="26">
        <v>57</v>
      </c>
      <c r="K42" s="26">
        <v>0</v>
      </c>
      <c r="L42" s="26">
        <v>497</v>
      </c>
      <c r="M42" s="26">
        <v>105</v>
      </c>
      <c r="N42" s="26">
        <v>335</v>
      </c>
      <c r="O42" s="26">
        <v>57</v>
      </c>
      <c r="P42" s="26">
        <v>0</v>
      </c>
      <c r="Q42" s="26">
        <v>0</v>
      </c>
    </row>
    <row r="43" spans="1:17" ht="14.25">
      <c r="A43" s="26" t="str">
        <f>"241603"</f>
        <v>241603</v>
      </c>
      <c r="B43" s="26" t="s">
        <v>38</v>
      </c>
      <c r="C43" s="26">
        <v>2600</v>
      </c>
      <c r="D43" s="26">
        <v>2178</v>
      </c>
      <c r="E43" s="26">
        <v>2138</v>
      </c>
      <c r="F43" s="26">
        <v>40</v>
      </c>
      <c r="G43" s="26">
        <v>40</v>
      </c>
      <c r="H43" s="26">
        <v>39</v>
      </c>
      <c r="I43" s="26">
        <v>1</v>
      </c>
      <c r="J43" s="26">
        <v>0</v>
      </c>
      <c r="K43" s="26">
        <v>0</v>
      </c>
      <c r="L43" s="26">
        <v>26</v>
      </c>
      <c r="M43" s="26">
        <v>4</v>
      </c>
      <c r="N43" s="26">
        <v>22</v>
      </c>
      <c r="O43" s="26">
        <v>0</v>
      </c>
      <c r="P43" s="26">
        <v>0</v>
      </c>
      <c r="Q43" s="26">
        <v>0</v>
      </c>
    </row>
    <row r="44" spans="1:17" ht="14.25">
      <c r="A44" s="26" t="str">
        <f>"241604"</f>
        <v>241604</v>
      </c>
      <c r="B44" s="26" t="s">
        <v>39</v>
      </c>
      <c r="C44" s="26">
        <v>6254</v>
      </c>
      <c r="D44" s="26">
        <v>5155</v>
      </c>
      <c r="E44" s="26">
        <v>5069</v>
      </c>
      <c r="F44" s="26">
        <v>86</v>
      </c>
      <c r="G44" s="26">
        <v>86</v>
      </c>
      <c r="H44" s="26">
        <v>84</v>
      </c>
      <c r="I44" s="26">
        <v>1</v>
      </c>
      <c r="J44" s="26">
        <v>1</v>
      </c>
      <c r="K44" s="26">
        <v>0</v>
      </c>
      <c r="L44" s="26">
        <v>33</v>
      </c>
      <c r="M44" s="26">
        <v>8</v>
      </c>
      <c r="N44" s="26">
        <v>24</v>
      </c>
      <c r="O44" s="26">
        <v>1</v>
      </c>
      <c r="P44" s="26">
        <v>0</v>
      </c>
      <c r="Q44" s="26">
        <v>0</v>
      </c>
    </row>
    <row r="45" spans="1:17" ht="14.25">
      <c r="A45" s="26" t="str">
        <f>"241605"</f>
        <v>241605</v>
      </c>
      <c r="B45" s="26" t="s">
        <v>40</v>
      </c>
      <c r="C45" s="26">
        <v>15363</v>
      </c>
      <c r="D45" s="26">
        <v>12778</v>
      </c>
      <c r="E45" s="26">
        <v>12682</v>
      </c>
      <c r="F45" s="26">
        <v>96</v>
      </c>
      <c r="G45" s="26">
        <v>96</v>
      </c>
      <c r="H45" s="26">
        <v>78</v>
      </c>
      <c r="I45" s="26">
        <v>1</v>
      </c>
      <c r="J45" s="26">
        <v>17</v>
      </c>
      <c r="K45" s="26">
        <v>0</v>
      </c>
      <c r="L45" s="26">
        <v>123</v>
      </c>
      <c r="M45" s="26">
        <v>24</v>
      </c>
      <c r="N45" s="26">
        <v>82</v>
      </c>
      <c r="O45" s="26">
        <v>17</v>
      </c>
      <c r="P45" s="26">
        <v>0</v>
      </c>
      <c r="Q45" s="26">
        <v>0</v>
      </c>
    </row>
    <row r="46" spans="1:17" ht="14.25">
      <c r="A46" s="26" t="str">
        <f>"241606"</f>
        <v>241606</v>
      </c>
      <c r="B46" s="26" t="s">
        <v>41</v>
      </c>
      <c r="C46" s="26">
        <v>9045</v>
      </c>
      <c r="D46" s="26">
        <v>7538</v>
      </c>
      <c r="E46" s="26">
        <v>7453</v>
      </c>
      <c r="F46" s="26">
        <v>85</v>
      </c>
      <c r="G46" s="26">
        <v>85</v>
      </c>
      <c r="H46" s="26">
        <v>76</v>
      </c>
      <c r="I46" s="26">
        <v>0</v>
      </c>
      <c r="J46" s="26">
        <v>9</v>
      </c>
      <c r="K46" s="26">
        <v>0</v>
      </c>
      <c r="L46" s="26">
        <v>82</v>
      </c>
      <c r="M46" s="26">
        <v>17</v>
      </c>
      <c r="N46" s="26">
        <v>56</v>
      </c>
      <c r="O46" s="26">
        <v>9</v>
      </c>
      <c r="P46" s="26">
        <v>0</v>
      </c>
      <c r="Q46" s="26">
        <v>0</v>
      </c>
    </row>
    <row r="47" spans="1:17" ht="14.25">
      <c r="A47" s="26" t="str">
        <f>"241607"</f>
        <v>241607</v>
      </c>
      <c r="B47" s="26" t="s">
        <v>42</v>
      </c>
      <c r="C47" s="26">
        <v>8440</v>
      </c>
      <c r="D47" s="26">
        <v>7018</v>
      </c>
      <c r="E47" s="26">
        <v>6931</v>
      </c>
      <c r="F47" s="26">
        <v>87</v>
      </c>
      <c r="G47" s="26">
        <v>87</v>
      </c>
      <c r="H47" s="26">
        <v>80</v>
      </c>
      <c r="I47" s="26">
        <v>2</v>
      </c>
      <c r="J47" s="26">
        <v>5</v>
      </c>
      <c r="K47" s="26">
        <v>0</v>
      </c>
      <c r="L47" s="26">
        <v>49</v>
      </c>
      <c r="M47" s="26">
        <v>8</v>
      </c>
      <c r="N47" s="26">
        <v>36</v>
      </c>
      <c r="O47" s="26">
        <v>5</v>
      </c>
      <c r="P47" s="26">
        <v>0</v>
      </c>
      <c r="Q47" s="26">
        <v>0</v>
      </c>
    </row>
    <row r="48" spans="1:17" ht="14.25">
      <c r="A48" s="26" t="str">
        <f>"241608"</f>
        <v>241608</v>
      </c>
      <c r="B48" s="26" t="s">
        <v>43</v>
      </c>
      <c r="C48" s="26">
        <v>7554</v>
      </c>
      <c r="D48" s="26">
        <v>6370</v>
      </c>
      <c r="E48" s="26">
        <v>6308</v>
      </c>
      <c r="F48" s="26">
        <v>62</v>
      </c>
      <c r="G48" s="26">
        <v>62</v>
      </c>
      <c r="H48" s="26">
        <v>58</v>
      </c>
      <c r="I48" s="26">
        <v>1</v>
      </c>
      <c r="J48" s="26">
        <v>3</v>
      </c>
      <c r="K48" s="26">
        <v>0</v>
      </c>
      <c r="L48" s="26">
        <v>64</v>
      </c>
      <c r="M48" s="26">
        <v>10</v>
      </c>
      <c r="N48" s="26">
        <v>51</v>
      </c>
      <c r="O48" s="26">
        <v>3</v>
      </c>
      <c r="P48" s="26">
        <v>0</v>
      </c>
      <c r="Q48" s="26">
        <v>0</v>
      </c>
    </row>
    <row r="49" spans="1:17" ht="14.25">
      <c r="A49" s="26" t="str">
        <f>"241609"</f>
        <v>241609</v>
      </c>
      <c r="B49" s="26" t="s">
        <v>44</v>
      </c>
      <c r="C49" s="26">
        <v>5184</v>
      </c>
      <c r="D49" s="26">
        <v>4281</v>
      </c>
      <c r="E49" s="26">
        <v>4258</v>
      </c>
      <c r="F49" s="26">
        <v>23</v>
      </c>
      <c r="G49" s="26">
        <v>23</v>
      </c>
      <c r="H49" s="26">
        <v>22</v>
      </c>
      <c r="I49" s="26">
        <v>1</v>
      </c>
      <c r="J49" s="26">
        <v>0</v>
      </c>
      <c r="K49" s="26">
        <v>0</v>
      </c>
      <c r="L49" s="26">
        <v>30</v>
      </c>
      <c r="M49" s="26">
        <v>5</v>
      </c>
      <c r="N49" s="26">
        <v>25</v>
      </c>
      <c r="O49" s="26">
        <v>0</v>
      </c>
      <c r="P49" s="26">
        <v>0</v>
      </c>
      <c r="Q49" s="26">
        <v>0</v>
      </c>
    </row>
    <row r="50" spans="1:17" ht="15" thickBot="1">
      <c r="A50" s="34" t="str">
        <f>"241610"</f>
        <v>241610</v>
      </c>
      <c r="B50" s="34" t="s">
        <v>45</v>
      </c>
      <c r="C50" s="34">
        <v>4606</v>
      </c>
      <c r="D50" s="34">
        <v>3724</v>
      </c>
      <c r="E50" s="34">
        <v>3670</v>
      </c>
      <c r="F50" s="34">
        <v>54</v>
      </c>
      <c r="G50" s="34">
        <v>54</v>
      </c>
      <c r="H50" s="34">
        <v>52</v>
      </c>
      <c r="I50" s="34">
        <v>2</v>
      </c>
      <c r="J50" s="34">
        <v>0</v>
      </c>
      <c r="K50" s="34">
        <v>0</v>
      </c>
      <c r="L50" s="34">
        <v>28</v>
      </c>
      <c r="M50" s="34">
        <v>9</v>
      </c>
      <c r="N50" s="34">
        <v>19</v>
      </c>
      <c r="O50" s="34">
        <v>0</v>
      </c>
      <c r="P50" s="34">
        <v>0</v>
      </c>
      <c r="Q50" s="34">
        <v>0</v>
      </c>
    </row>
    <row r="51" spans="1:17" ht="15" thickBot="1">
      <c r="A51" s="32" t="s">
        <v>61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P51" s="32"/>
      <c r="Q51" s="35"/>
    </row>
    <row r="52" spans="1:17" ht="14.25">
      <c r="A52" s="33" t="str">
        <f>"246201"</f>
        <v>246201</v>
      </c>
      <c r="B52" s="33" t="s">
        <v>46</v>
      </c>
      <c r="C52" s="33">
        <v>140489</v>
      </c>
      <c r="D52" s="33">
        <v>116837</v>
      </c>
      <c r="E52" s="33">
        <v>116335</v>
      </c>
      <c r="F52" s="33">
        <v>502</v>
      </c>
      <c r="G52" s="33">
        <v>498</v>
      </c>
      <c r="H52" s="33">
        <v>232</v>
      </c>
      <c r="I52" s="33">
        <v>67</v>
      </c>
      <c r="J52" s="33">
        <v>199</v>
      </c>
      <c r="K52" s="33">
        <v>4</v>
      </c>
      <c r="L52" s="33">
        <v>1412</v>
      </c>
      <c r="M52" s="33">
        <v>288</v>
      </c>
      <c r="N52" s="33">
        <v>925</v>
      </c>
      <c r="O52" s="33">
        <v>199</v>
      </c>
      <c r="P52" s="33">
        <v>0</v>
      </c>
      <c r="Q52" s="33">
        <v>0</v>
      </c>
    </row>
    <row r="53" spans="1:17" ht="14.25">
      <c r="A53" s="26" t="str">
        <f>"246301"</f>
        <v>246301</v>
      </c>
      <c r="B53" s="26" t="s">
        <v>47</v>
      </c>
      <c r="C53" s="26">
        <v>95265</v>
      </c>
      <c r="D53" s="26">
        <v>78655</v>
      </c>
      <c r="E53" s="26">
        <v>77887</v>
      </c>
      <c r="F53" s="26">
        <v>768</v>
      </c>
      <c r="G53" s="26">
        <v>766</v>
      </c>
      <c r="H53" s="26">
        <v>504</v>
      </c>
      <c r="I53" s="26">
        <v>1</v>
      </c>
      <c r="J53" s="26">
        <v>261</v>
      </c>
      <c r="K53" s="26">
        <v>2</v>
      </c>
      <c r="L53" s="26">
        <v>1142</v>
      </c>
      <c r="M53" s="26">
        <v>300</v>
      </c>
      <c r="N53" s="26">
        <v>581</v>
      </c>
      <c r="O53" s="26">
        <v>261</v>
      </c>
      <c r="P53" s="26">
        <v>0</v>
      </c>
      <c r="Q53" s="26">
        <v>0</v>
      </c>
    </row>
    <row r="54" spans="1:17" ht="14.25">
      <c r="A54" s="26" t="str">
        <f>"246501"</f>
        <v>246501</v>
      </c>
      <c r="B54" s="26" t="s">
        <v>48</v>
      </c>
      <c r="C54" s="26">
        <v>111539</v>
      </c>
      <c r="D54" s="26">
        <v>93475</v>
      </c>
      <c r="E54" s="26">
        <v>93020</v>
      </c>
      <c r="F54" s="26">
        <v>455</v>
      </c>
      <c r="G54" s="26">
        <v>453</v>
      </c>
      <c r="H54" s="26">
        <v>269</v>
      </c>
      <c r="I54" s="26">
        <v>48</v>
      </c>
      <c r="J54" s="26">
        <v>136</v>
      </c>
      <c r="K54" s="26">
        <v>2</v>
      </c>
      <c r="L54" s="26">
        <v>1189</v>
      </c>
      <c r="M54" s="26">
        <v>181</v>
      </c>
      <c r="N54" s="26">
        <v>872</v>
      </c>
      <c r="O54" s="26">
        <v>136</v>
      </c>
      <c r="P54" s="26">
        <v>0</v>
      </c>
      <c r="Q54" s="26">
        <v>0</v>
      </c>
    </row>
    <row r="55" spans="1:17" ht="14.25">
      <c r="A55" s="26" t="str">
        <f>"246601"</f>
        <v>246601</v>
      </c>
      <c r="B55" s="26" t="s">
        <v>49</v>
      </c>
      <c r="C55" s="26">
        <v>163388</v>
      </c>
      <c r="D55" s="26">
        <v>135339</v>
      </c>
      <c r="E55" s="26">
        <v>134011</v>
      </c>
      <c r="F55" s="26">
        <v>1328</v>
      </c>
      <c r="G55" s="26">
        <v>1322</v>
      </c>
      <c r="H55" s="26">
        <v>793</v>
      </c>
      <c r="I55" s="26">
        <v>75</v>
      </c>
      <c r="J55" s="26">
        <v>454</v>
      </c>
      <c r="K55" s="26">
        <v>6</v>
      </c>
      <c r="L55" s="26">
        <v>2137</v>
      </c>
      <c r="M55" s="26">
        <v>303</v>
      </c>
      <c r="N55" s="26">
        <v>1380</v>
      </c>
      <c r="O55" s="26">
        <v>454</v>
      </c>
      <c r="P55" s="26">
        <v>0</v>
      </c>
      <c r="Q55" s="26">
        <v>0</v>
      </c>
    </row>
    <row r="56" spans="1:17" ht="14.25">
      <c r="A56" s="26" t="str">
        <f>"246801"</f>
        <v>246801</v>
      </c>
      <c r="B56" s="26" t="s">
        <v>50</v>
      </c>
      <c r="C56" s="26">
        <v>85427</v>
      </c>
      <c r="D56" s="26">
        <v>70853</v>
      </c>
      <c r="E56" s="26">
        <v>70509</v>
      </c>
      <c r="F56" s="26">
        <v>344</v>
      </c>
      <c r="G56" s="26">
        <v>342</v>
      </c>
      <c r="H56" s="26">
        <v>218</v>
      </c>
      <c r="I56" s="26">
        <v>5</v>
      </c>
      <c r="J56" s="26">
        <v>119</v>
      </c>
      <c r="K56" s="26">
        <v>2</v>
      </c>
      <c r="L56" s="26">
        <v>751</v>
      </c>
      <c r="M56" s="26">
        <v>172</v>
      </c>
      <c r="N56" s="26">
        <v>460</v>
      </c>
      <c r="O56" s="26">
        <v>119</v>
      </c>
      <c r="P56" s="26">
        <v>0</v>
      </c>
      <c r="Q56" s="26">
        <v>0</v>
      </c>
    </row>
    <row r="57" spans="1:17" ht="14.25">
      <c r="A57" s="26" t="str">
        <f>"246901"</f>
        <v>246901</v>
      </c>
      <c r="B57" s="26" t="s">
        <v>51</v>
      </c>
      <c r="C57" s="26">
        <v>263851</v>
      </c>
      <c r="D57" s="26">
        <v>221865</v>
      </c>
      <c r="E57" s="26">
        <v>220930</v>
      </c>
      <c r="F57" s="26">
        <v>935</v>
      </c>
      <c r="G57" s="26">
        <v>923</v>
      </c>
      <c r="H57" s="26">
        <v>711</v>
      </c>
      <c r="I57" s="26">
        <v>1</v>
      </c>
      <c r="J57" s="26">
        <v>211</v>
      </c>
      <c r="K57" s="26">
        <v>12</v>
      </c>
      <c r="L57" s="26">
        <v>3576</v>
      </c>
      <c r="M57" s="26">
        <v>473</v>
      </c>
      <c r="N57" s="26">
        <v>2892</v>
      </c>
      <c r="O57" s="26">
        <v>211</v>
      </c>
      <c r="P57" s="26">
        <v>0</v>
      </c>
      <c r="Q57" s="26">
        <v>0</v>
      </c>
    </row>
    <row r="58" spans="1:17" ht="14.25">
      <c r="A58" s="26" t="str">
        <f>"247001"</f>
        <v>247001</v>
      </c>
      <c r="B58" s="26" t="s">
        <v>52</v>
      </c>
      <c r="C58" s="26">
        <v>68710</v>
      </c>
      <c r="D58" s="26">
        <v>55855</v>
      </c>
      <c r="E58" s="26">
        <v>55472</v>
      </c>
      <c r="F58" s="26">
        <v>383</v>
      </c>
      <c r="G58" s="26">
        <v>382</v>
      </c>
      <c r="H58" s="26">
        <v>196</v>
      </c>
      <c r="I58" s="26">
        <v>42</v>
      </c>
      <c r="J58" s="26">
        <v>144</v>
      </c>
      <c r="K58" s="26">
        <v>1</v>
      </c>
      <c r="L58" s="26">
        <v>687</v>
      </c>
      <c r="M58" s="26">
        <v>123</v>
      </c>
      <c r="N58" s="26">
        <v>420</v>
      </c>
      <c r="O58" s="26">
        <v>144</v>
      </c>
      <c r="P58" s="26">
        <v>0</v>
      </c>
      <c r="Q58" s="26">
        <v>0</v>
      </c>
    </row>
    <row r="59" spans="1:17" ht="14.25">
      <c r="A59" s="26" t="str">
        <f>"247101"</f>
        <v>247101</v>
      </c>
      <c r="B59" s="26" t="s">
        <v>53</v>
      </c>
      <c r="C59" s="26">
        <v>50775</v>
      </c>
      <c r="D59" s="26">
        <v>42038</v>
      </c>
      <c r="E59" s="26">
        <v>41966</v>
      </c>
      <c r="F59" s="26">
        <v>72</v>
      </c>
      <c r="G59" s="26">
        <v>71</v>
      </c>
      <c r="H59" s="26">
        <v>47</v>
      </c>
      <c r="I59" s="26">
        <v>8</v>
      </c>
      <c r="J59" s="26">
        <v>16</v>
      </c>
      <c r="K59" s="26">
        <v>1</v>
      </c>
      <c r="L59" s="26">
        <v>376</v>
      </c>
      <c r="M59" s="26">
        <v>118</v>
      </c>
      <c r="N59" s="26">
        <v>242</v>
      </c>
      <c r="O59" s="26">
        <v>16</v>
      </c>
      <c r="P59" s="26">
        <v>0</v>
      </c>
      <c r="Q59" s="26">
        <v>0</v>
      </c>
    </row>
    <row r="60" spans="1:17" ht="14.25">
      <c r="A60" s="26" t="str">
        <f>"247201"</f>
        <v>247201</v>
      </c>
      <c r="B60" s="26" t="s">
        <v>54</v>
      </c>
      <c r="C60" s="26">
        <v>127397</v>
      </c>
      <c r="D60" s="26">
        <v>104197</v>
      </c>
      <c r="E60" s="26">
        <v>103956</v>
      </c>
      <c r="F60" s="26">
        <v>241</v>
      </c>
      <c r="G60" s="26">
        <v>238</v>
      </c>
      <c r="H60" s="26">
        <v>105</v>
      </c>
      <c r="I60" s="26">
        <v>37</v>
      </c>
      <c r="J60" s="26">
        <v>96</v>
      </c>
      <c r="K60" s="26">
        <v>3</v>
      </c>
      <c r="L60" s="26">
        <v>1077</v>
      </c>
      <c r="M60" s="26">
        <v>297</v>
      </c>
      <c r="N60" s="26">
        <v>684</v>
      </c>
      <c r="O60" s="26">
        <v>96</v>
      </c>
      <c r="P60" s="26">
        <v>0</v>
      </c>
      <c r="Q60" s="26">
        <v>0</v>
      </c>
    </row>
    <row r="61" spans="1:17" ht="14.25">
      <c r="A61" s="26" t="str">
        <f>"247401"</f>
        <v>247401</v>
      </c>
      <c r="B61" s="26" t="s">
        <v>55</v>
      </c>
      <c r="C61" s="26">
        <v>60567</v>
      </c>
      <c r="D61" s="26">
        <v>51043</v>
      </c>
      <c r="E61" s="26">
        <v>50821</v>
      </c>
      <c r="F61" s="26">
        <v>222</v>
      </c>
      <c r="G61" s="26">
        <v>222</v>
      </c>
      <c r="H61" s="26">
        <v>153</v>
      </c>
      <c r="I61" s="26">
        <v>9</v>
      </c>
      <c r="J61" s="26">
        <v>60</v>
      </c>
      <c r="K61" s="26">
        <v>0</v>
      </c>
      <c r="L61" s="26">
        <v>620</v>
      </c>
      <c r="M61" s="26">
        <v>186</v>
      </c>
      <c r="N61" s="26">
        <v>374</v>
      </c>
      <c r="O61" s="26">
        <v>60</v>
      </c>
      <c r="P61" s="26">
        <v>0</v>
      </c>
      <c r="Q61" s="26">
        <v>0</v>
      </c>
    </row>
    <row r="62" spans="1:17" ht="14.25">
      <c r="A62" s="26" t="str">
        <f>"247501"</f>
        <v>247501</v>
      </c>
      <c r="B62" s="26" t="s">
        <v>56</v>
      </c>
      <c r="C62" s="26">
        <v>182975</v>
      </c>
      <c r="D62" s="26">
        <v>156002</v>
      </c>
      <c r="E62" s="26">
        <v>155218</v>
      </c>
      <c r="F62" s="26">
        <v>784</v>
      </c>
      <c r="G62" s="26">
        <v>782</v>
      </c>
      <c r="H62" s="26">
        <v>405</v>
      </c>
      <c r="I62" s="26">
        <v>84</v>
      </c>
      <c r="J62" s="26">
        <v>293</v>
      </c>
      <c r="K62" s="26">
        <v>2</v>
      </c>
      <c r="L62" s="26">
        <v>2498</v>
      </c>
      <c r="M62" s="26">
        <v>350</v>
      </c>
      <c r="N62" s="26">
        <v>1855</v>
      </c>
      <c r="O62" s="26">
        <v>293</v>
      </c>
      <c r="P62" s="26">
        <v>0</v>
      </c>
      <c r="Q62" s="26">
        <v>0</v>
      </c>
    </row>
    <row r="63" spans="1:17" ht="14.25">
      <c r="A63" s="26" t="str">
        <f>"247601"</f>
        <v>247601</v>
      </c>
      <c r="B63" s="26" t="s">
        <v>57</v>
      </c>
      <c r="C63" s="26">
        <v>44370</v>
      </c>
      <c r="D63" s="26">
        <v>36702</v>
      </c>
      <c r="E63" s="26">
        <v>36573</v>
      </c>
      <c r="F63" s="26">
        <v>129</v>
      </c>
      <c r="G63" s="26">
        <v>129</v>
      </c>
      <c r="H63" s="26">
        <v>84</v>
      </c>
      <c r="I63" s="26">
        <v>10</v>
      </c>
      <c r="J63" s="26">
        <v>35</v>
      </c>
      <c r="K63" s="26">
        <v>0</v>
      </c>
      <c r="L63" s="26">
        <v>381</v>
      </c>
      <c r="M63" s="26">
        <v>121</v>
      </c>
      <c r="N63" s="26">
        <v>225</v>
      </c>
      <c r="O63" s="26">
        <v>35</v>
      </c>
      <c r="P63" s="26">
        <v>0</v>
      </c>
      <c r="Q63" s="26">
        <v>0</v>
      </c>
    </row>
    <row r="64" spans="1:17" ht="14.25">
      <c r="A64" s="26" t="str">
        <f>"247701"</f>
        <v>247701</v>
      </c>
      <c r="B64" s="26" t="s">
        <v>58</v>
      </c>
      <c r="C64" s="26">
        <v>118774</v>
      </c>
      <c r="D64" s="26">
        <v>96909</v>
      </c>
      <c r="E64" s="26">
        <v>96336</v>
      </c>
      <c r="F64" s="26">
        <v>573</v>
      </c>
      <c r="G64" s="26">
        <v>563</v>
      </c>
      <c r="H64" s="26">
        <v>313</v>
      </c>
      <c r="I64" s="26">
        <v>169</v>
      </c>
      <c r="J64" s="26">
        <v>81</v>
      </c>
      <c r="K64" s="26">
        <v>10</v>
      </c>
      <c r="L64" s="26">
        <v>1131</v>
      </c>
      <c r="M64" s="26">
        <v>209</v>
      </c>
      <c r="N64" s="26">
        <v>841</v>
      </c>
      <c r="O64" s="26">
        <v>81</v>
      </c>
      <c r="P64" s="26">
        <v>0</v>
      </c>
      <c r="Q64" s="26">
        <v>0</v>
      </c>
    </row>
    <row r="65" spans="1:17" ht="15" thickBot="1">
      <c r="A65" s="34" t="str">
        <f>"247801"</f>
        <v>247801</v>
      </c>
      <c r="B65" s="34" t="s">
        <v>59</v>
      </c>
      <c r="C65" s="34">
        <v>151166</v>
      </c>
      <c r="D65" s="34">
        <v>125474</v>
      </c>
      <c r="E65" s="34">
        <v>125099</v>
      </c>
      <c r="F65" s="34">
        <v>375</v>
      </c>
      <c r="G65" s="34">
        <v>375</v>
      </c>
      <c r="H65" s="34">
        <v>193</v>
      </c>
      <c r="I65" s="34">
        <v>37</v>
      </c>
      <c r="J65" s="34">
        <v>145</v>
      </c>
      <c r="K65" s="34">
        <v>0</v>
      </c>
      <c r="L65" s="34">
        <v>1336</v>
      </c>
      <c r="M65" s="34">
        <v>315</v>
      </c>
      <c r="N65" s="34">
        <v>876</v>
      </c>
      <c r="O65" s="34">
        <v>145</v>
      </c>
      <c r="P65" s="34">
        <v>0</v>
      </c>
      <c r="Q65" s="34">
        <v>0</v>
      </c>
    </row>
    <row r="66" spans="1:17" ht="15" thickBot="1">
      <c r="A66" s="32" t="s">
        <v>60</v>
      </c>
      <c r="B66" s="35"/>
      <c r="C66" s="35">
        <v>2218309</v>
      </c>
      <c r="D66" s="35">
        <v>1840236</v>
      </c>
      <c r="E66" s="35">
        <v>1829617</v>
      </c>
      <c r="F66" s="35">
        <v>10619</v>
      </c>
      <c r="G66" s="35">
        <v>10561</v>
      </c>
      <c r="H66" s="35">
        <v>7011</v>
      </c>
      <c r="I66" s="35">
        <v>794</v>
      </c>
      <c r="J66" s="35">
        <v>2756</v>
      </c>
      <c r="K66" s="35">
        <v>58</v>
      </c>
      <c r="L66" s="35">
        <v>23218</v>
      </c>
      <c r="M66" s="35">
        <v>4762</v>
      </c>
      <c r="N66" s="35">
        <v>15700</v>
      </c>
      <c r="O66" s="36">
        <v>2756</v>
      </c>
      <c r="P66" s="32">
        <v>0</v>
      </c>
      <c r="Q66" s="35">
        <v>0</v>
      </c>
    </row>
    <row r="69" spans="1:17" ht="14.25">
      <c r="A69" s="27" t="s">
        <v>83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4.25">
      <c r="A70" s="28" t="s">
        <v>84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ht="14.25">
      <c r="A71" s="29" t="s">
        <v>85</v>
      </c>
    </row>
    <row r="72" ht="14.25">
      <c r="A72" s="29" t="s">
        <v>86</v>
      </c>
    </row>
    <row r="73" ht="14.25">
      <c r="A73" t="s">
        <v>87</v>
      </c>
    </row>
    <row r="74" spans="1:17" ht="14.25">
      <c r="A74" s="30" t="s">
        <v>88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4.25">
      <c r="A75" s="30" t="s">
        <v>89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4.25">
      <c r="A76" s="31" t="s">
        <v>90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4.25">
      <c r="A77" s="31" t="s">
        <v>91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</sheetData>
  <sheetProtection/>
  <mergeCells count="18">
    <mergeCell ref="A76:Q76"/>
    <mergeCell ref="A77:Q77"/>
    <mergeCell ref="L4:P4"/>
    <mergeCell ref="Q4:Q5"/>
    <mergeCell ref="A69:Q69"/>
    <mergeCell ref="A70:Q70"/>
    <mergeCell ref="A74:Q74"/>
    <mergeCell ref="A75:Q75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Pytel</dc:creator>
  <cp:keywords/>
  <dc:description/>
  <cp:lastModifiedBy>Janusz Pytel</cp:lastModifiedBy>
  <dcterms:created xsi:type="dcterms:W3CDTF">2021-01-22T07:28:12Z</dcterms:created>
  <dcterms:modified xsi:type="dcterms:W3CDTF">2021-01-22T07:32:20Z</dcterms:modified>
  <cp:category/>
  <cp:version/>
  <cp:contentType/>
  <cp:contentStatus/>
</cp:coreProperties>
</file>