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6" activeTab="0"/>
  </bookViews>
  <sheets>
    <sheet name="rejestr_wyborcow_2021_kw_3_2021" sheetId="1" r:id="rId1"/>
  </sheets>
  <definedNames/>
  <calcPr fullCalcOnLoad="1"/>
</workbook>
</file>

<file path=xl/sharedStrings.xml><?xml version="1.0" encoding="utf-8"?>
<sst xmlns="http://schemas.openxmlformats.org/spreadsheetml/2006/main" count="93" uniqueCount="92">
  <si>
    <t>Liczba mieszkańców</t>
  </si>
  <si>
    <t>Powiat będziński</t>
  </si>
  <si>
    <t>m. Będzin</t>
  </si>
  <si>
    <t>m. Czeladź</t>
  </si>
  <si>
    <t>m. Wojkowice</t>
  </si>
  <si>
    <t>gm. Bobrowniki</t>
  </si>
  <si>
    <t>gm. Mierzęcice</t>
  </si>
  <si>
    <t>gm. Psary</t>
  </si>
  <si>
    <t>gm. Siewierz</t>
  </si>
  <si>
    <t>m. Sławków</t>
  </si>
  <si>
    <t>Powiat gliwicki</t>
  </si>
  <si>
    <t>m. Knurów</t>
  </si>
  <si>
    <t>m. Pyskowice</t>
  </si>
  <si>
    <t>gm. Gierałtowice</t>
  </si>
  <si>
    <t>gm. Pilchowice</t>
  </si>
  <si>
    <t>gm. Rudziniec</t>
  </si>
  <si>
    <t>gm. Sośnicowice</t>
  </si>
  <si>
    <t>gm. Toszek</t>
  </si>
  <si>
    <t>gm. Wielowieś</t>
  </si>
  <si>
    <t>Powiat tarnogórski</t>
  </si>
  <si>
    <t>m. Kalety</t>
  </si>
  <si>
    <t>m. Miasteczko Śląskie</t>
  </si>
  <si>
    <t>m. Radzionków</t>
  </si>
  <si>
    <t>m. Tarnowskie Góry</t>
  </si>
  <si>
    <t>gm. Krupski Młyn</t>
  </si>
  <si>
    <t>gm. Ożarowice</t>
  </si>
  <si>
    <t>gm. Świerklaniec</t>
  </si>
  <si>
    <t>gm. Tworóg</t>
  </si>
  <si>
    <t>gm. Zbrosławice</t>
  </si>
  <si>
    <t>Powiat bieruńsko-lędziński</t>
  </si>
  <si>
    <t>m. Bieruń</t>
  </si>
  <si>
    <t>m. Imielin</t>
  </si>
  <si>
    <t>m. Lędziny</t>
  </si>
  <si>
    <t>gm. Bojszowy</t>
  </si>
  <si>
    <t>gm. Chełm Śląski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</si>
  <si>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</si>
  <si>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</si>
  <si>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</si>
  <si>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</si>
  <si>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</si>
  <si>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</si>
  <si>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</si>
  <si>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</si>
  <si>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</si>
  <si>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</si>
  <si>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</si>
  <si>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m. Bytom</t>
  </si>
  <si>
    <t>m. Chorzów</t>
  </si>
  <si>
    <t>m. Dąbrowa Górnicza</t>
  </si>
  <si>
    <t>m. Gliwice</t>
  </si>
  <si>
    <t>m. Jaworzno</t>
  </si>
  <si>
    <t>m. Katowice</t>
  </si>
  <si>
    <t>m. Mysłowice</t>
  </si>
  <si>
    <t>m. Piekary Śląskie</t>
  </si>
  <si>
    <t>m. Ruda Śląska</t>
  </si>
  <si>
    <t>m. Siemianowice Śląskie</t>
  </si>
  <si>
    <t>m. Sosnowiec</t>
  </si>
  <si>
    <t>m. Świętochłowice</t>
  </si>
  <si>
    <t>m. Tychy</t>
  </si>
  <si>
    <t>m. Zabrze</t>
  </si>
  <si>
    <t>Suma</t>
  </si>
  <si>
    <t>Delegatura w Katowicach</t>
  </si>
  <si>
    <t>Kod teryt.</t>
  </si>
  <si>
    <t>Nazwa jednostki</t>
  </si>
  <si>
    <t>Liczba wyborców ujętych w rejestrze wyborców</t>
  </si>
  <si>
    <t>Informacje dodatkowe</t>
  </si>
  <si>
    <t>ogółem</t>
  </si>
  <si>
    <t>wpisanych z urzędu</t>
  </si>
  <si>
    <t>wpisanych na wniosek</t>
  </si>
  <si>
    <t>O dopisaniu</t>
  </si>
  <si>
    <t>część B</t>
  </si>
  <si>
    <t>O skreśleniu - część A</t>
  </si>
  <si>
    <t>O skreśleniu - część B</t>
  </si>
  <si>
    <t>art. 19 § 1*)</t>
  </si>
  <si>
    <t>art. 19 § 2*)</t>
  </si>
  <si>
    <t>art. 19 § 3*)</t>
  </si>
  <si>
    <t>ogółem § 6</t>
  </si>
  <si>
    <t>§ 6 ust. 1 pkt 1 i ust. 2*)</t>
  </si>
  <si>
    <t>§ 6 ust. 1 pkt 2*)</t>
  </si>
  <si>
    <t>§ 6 ust. 1 pkt 3*)</t>
  </si>
  <si>
    <t>§ 6 ust. 2</t>
  </si>
  <si>
    <t>Stan rejestru wyborców na dzień 30.09.2021 r.</t>
  </si>
  <si>
    <t>Miasta na prawach powiatu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</si>
  <si>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z późn. zm.)
na kartach dodatkowych umieszcza się :</t>
  </si>
  <si>
    <t>art. 19 § 1 Kodeksu wyborczego*) - dane dotyczące wyborców stale zamieszkałych na obszarze gminy bez zameldowania na pobyt stały,</t>
  </si>
  <si>
    <t>art. 19 § 2 Kodeksu wyborczego*) - dane dotyczące wyborców nigdzie niezamieszkałych, stale przebywających na obszarze gminy,</t>
  </si>
  <si>
    <t>art. 19 § 3 Kodeksu wyborczego*) - dane dotyczące wyborców zamieszkałych na obszarze gminy pod innym adresem niż adres ich zameldowania na pobyt stały,</t>
  </si>
  <si>
    <t>§ 6 ust. 1 pkt 1 rozporządzenia**) - dane dotyczące osób, co do których otrzymano zawiadomienie o pozbawieniu prawa wybierania (cześć A - obywatele polscy, część B - obywatele państw UE)</t>
  </si>
  <si>
    <t>§ 6 ust. 1 pkt 2 rozporządzenia**) - dane dotyczące wyborców wpisanych do rejestru wyborców w innej gminie  (cześć A - obywatele polscy, część B - obywatele państw UE),</t>
  </si>
  <si>
    <t>§ 6 ust. 1 pkt 3 rozporządzenia**) - dane dotyczące wyborców wpisanych do rejestru wyborców w tej samej gminie, ale zamieszkałych pod innym adresem niż adres ich zameldowania na pobyt stały  (cześć A - obywatele polscy, część B - obywatele państw UE),</t>
  </si>
  <si>
    <t xml:space="preserve">§6  ust. 2 rozporządzenia**) - dane dotyczace wyborców w części A rejestru wyborców, o których mowa w art. 19 § 1 i 2 Kodeksu wyborczego, co do których otrzymano zawiadomienie o pozbawieniu prawa wybierania albo informację o pozbawieniu prawa wybierania </t>
  </si>
  <si>
    <t>*) Ustawy z dnia 5 stycznia 2011 r. - Kodeks wyborczy (t.j. Dz.U. z 2020 r. poz. 1319)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</si>
</sst>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4" borderId="19" xfId="0" applyFont="1" applyFill="1" applyBorder="1" applyAlignment="1" applyProtection="1">
      <alignment horizontal="center" vertical="center" wrapText="1"/>
      <protection/>
    </xf>
    <xf numFmtId="0" fontId="20" fillId="35" borderId="20" xfId="0" applyFont="1" applyFill="1" applyBorder="1" applyAlignment="1" applyProtection="1">
      <alignment horizontal="center" vertical="center"/>
      <protection/>
    </xf>
    <xf numFmtId="0" fontId="20" fillId="35" borderId="21" xfId="0" applyFont="1" applyFill="1" applyBorder="1" applyAlignment="1" applyProtection="1">
      <alignment horizontal="center" vertical="center"/>
      <protection/>
    </xf>
    <xf numFmtId="0" fontId="20" fillId="35" borderId="22" xfId="0" applyFont="1" applyFill="1" applyBorder="1" applyAlignment="1" applyProtection="1">
      <alignment horizontal="center" vertical="center"/>
      <protection/>
    </xf>
    <xf numFmtId="0" fontId="20" fillId="35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/>
      <protection/>
    </xf>
    <xf numFmtId="0" fontId="21" fillId="33" borderId="24" xfId="0" applyFont="1" applyFill="1" applyBorder="1" applyAlignment="1" applyProtection="1">
      <alignment horizontal="center" vertical="center"/>
      <protection/>
    </xf>
    <xf numFmtId="0" fontId="21" fillId="33" borderId="25" xfId="0" applyFont="1" applyFill="1" applyBorder="1" applyAlignment="1" applyProtection="1">
      <alignment horizontal="center" vertical="center" wrapText="1"/>
      <protection/>
    </xf>
    <xf numFmtId="0" fontId="20" fillId="34" borderId="26" xfId="0" applyFont="1" applyFill="1" applyBorder="1" applyAlignment="1" applyProtection="1">
      <alignment horizontal="center" vertical="center" wrapText="1"/>
      <protection/>
    </xf>
    <xf numFmtId="0" fontId="21" fillId="35" borderId="27" xfId="0" applyFont="1" applyFill="1" applyBorder="1" applyAlignment="1" applyProtection="1">
      <alignment horizontal="center" vertical="center" wrapText="1"/>
      <protection/>
    </xf>
    <xf numFmtId="0" fontId="21" fillId="35" borderId="28" xfId="0" applyFont="1" applyFill="1" applyBorder="1" applyAlignment="1" applyProtection="1">
      <alignment horizontal="center" vertical="center" wrapText="1"/>
      <protection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1" xfId="0" applyFill="1" applyBorder="1" applyAlignment="1">
      <alignment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55">
      <selection activeCell="A70" sqref="A70:Q70"/>
    </sheetView>
  </sheetViews>
  <sheetFormatPr defaultColWidth="9.140625" defaultRowHeight="15"/>
  <sheetData>
    <row r="1" spans="1:17" ht="14.25">
      <c r="A1" s="1" t="s">
        <v>61</v>
      </c>
      <c r="Q1" s="2" t="s">
        <v>81</v>
      </c>
    </row>
    <row r="2" spans="1:17" ht="15" thickBot="1">
      <c r="A2" s="1"/>
      <c r="Q2" s="2"/>
    </row>
    <row r="3" spans="1:17" ht="27" customHeight="1" thickBot="1">
      <c r="A3" s="3" t="s">
        <v>62</v>
      </c>
      <c r="B3" s="4" t="s">
        <v>63</v>
      </c>
      <c r="C3" s="4" t="s">
        <v>0</v>
      </c>
      <c r="D3" s="4" t="s">
        <v>64</v>
      </c>
      <c r="E3" s="4"/>
      <c r="F3" s="4"/>
      <c r="G3" s="5" t="s">
        <v>65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4.25" customHeight="1">
      <c r="A4" s="8"/>
      <c r="B4" s="9"/>
      <c r="C4" s="9"/>
      <c r="D4" s="10" t="s">
        <v>66</v>
      </c>
      <c r="E4" s="9" t="s">
        <v>67</v>
      </c>
      <c r="F4" s="9" t="s">
        <v>68</v>
      </c>
      <c r="G4" s="11" t="s">
        <v>69</v>
      </c>
      <c r="H4" s="12"/>
      <c r="I4" s="12"/>
      <c r="J4" s="12"/>
      <c r="K4" s="13" t="s">
        <v>70</v>
      </c>
      <c r="L4" s="14" t="s">
        <v>71</v>
      </c>
      <c r="M4" s="15"/>
      <c r="N4" s="15"/>
      <c r="O4" s="15"/>
      <c r="P4" s="16"/>
      <c r="Q4" s="17" t="s">
        <v>72</v>
      </c>
    </row>
    <row r="5" spans="1:17" ht="30.75" thickBot="1">
      <c r="A5" s="18"/>
      <c r="B5" s="19"/>
      <c r="C5" s="19"/>
      <c r="D5" s="20"/>
      <c r="E5" s="19"/>
      <c r="F5" s="19"/>
      <c r="G5" s="21" t="s">
        <v>66</v>
      </c>
      <c r="H5" s="22" t="s">
        <v>73</v>
      </c>
      <c r="I5" s="22" t="s">
        <v>74</v>
      </c>
      <c r="J5" s="22" t="s">
        <v>75</v>
      </c>
      <c r="K5" s="23"/>
      <c r="L5" s="24" t="s">
        <v>76</v>
      </c>
      <c r="M5" s="24" t="s">
        <v>77</v>
      </c>
      <c r="N5" s="24" t="s">
        <v>78</v>
      </c>
      <c r="O5" s="24" t="s">
        <v>79</v>
      </c>
      <c r="P5" s="25" t="s">
        <v>80</v>
      </c>
      <c r="Q5" s="17"/>
    </row>
    <row r="6" spans="1:17" ht="15" thickBot="1">
      <c r="A6" s="26" t="s">
        <v>1</v>
      </c>
      <c r="B6" s="27"/>
      <c r="C6" s="27">
        <v>138328</v>
      </c>
      <c r="D6" s="27">
        <v>115373</v>
      </c>
      <c r="E6" s="27">
        <v>114356</v>
      </c>
      <c r="F6" s="27">
        <v>1017</v>
      </c>
      <c r="G6" s="27">
        <v>1008</v>
      </c>
      <c r="H6" s="27">
        <v>802</v>
      </c>
      <c r="I6" s="27">
        <v>62</v>
      </c>
      <c r="J6" s="27">
        <v>144</v>
      </c>
      <c r="K6" s="27">
        <v>9</v>
      </c>
      <c r="L6" s="27">
        <v>1325</v>
      </c>
      <c r="M6" s="27">
        <v>265</v>
      </c>
      <c r="N6" s="27">
        <v>916</v>
      </c>
      <c r="O6" s="28">
        <v>144</v>
      </c>
      <c r="P6" s="26">
        <v>0</v>
      </c>
      <c r="Q6" s="27">
        <v>0</v>
      </c>
    </row>
    <row r="7" spans="1:17" ht="14.25">
      <c r="A7" t="str">
        <f>"240101"</f>
        <v>240101</v>
      </c>
      <c r="B7" t="s">
        <v>2</v>
      </c>
      <c r="C7">
        <v>50739</v>
      </c>
      <c r="D7">
        <v>42375</v>
      </c>
      <c r="E7">
        <v>42139</v>
      </c>
      <c r="F7">
        <v>236</v>
      </c>
      <c r="G7">
        <v>232</v>
      </c>
      <c r="H7">
        <v>147</v>
      </c>
      <c r="I7">
        <v>34</v>
      </c>
      <c r="J7">
        <v>51</v>
      </c>
      <c r="K7">
        <v>4</v>
      </c>
      <c r="L7">
        <v>598</v>
      </c>
      <c r="M7">
        <v>116</v>
      </c>
      <c r="N7">
        <v>431</v>
      </c>
      <c r="O7">
        <v>51</v>
      </c>
      <c r="P7">
        <v>0</v>
      </c>
      <c r="Q7">
        <v>0</v>
      </c>
    </row>
    <row r="8" spans="1:17" ht="14.25">
      <c r="A8" t="str">
        <f>"240102"</f>
        <v>240102</v>
      </c>
      <c r="B8" t="s">
        <v>3</v>
      </c>
      <c r="C8">
        <v>29006</v>
      </c>
      <c r="D8">
        <v>24472</v>
      </c>
      <c r="E8">
        <v>24240</v>
      </c>
      <c r="F8">
        <v>232</v>
      </c>
      <c r="G8">
        <v>232</v>
      </c>
      <c r="H8">
        <v>179</v>
      </c>
      <c r="I8">
        <v>7</v>
      </c>
      <c r="J8">
        <v>46</v>
      </c>
      <c r="K8">
        <v>0</v>
      </c>
      <c r="L8">
        <v>327</v>
      </c>
      <c r="M8">
        <v>54</v>
      </c>
      <c r="N8">
        <v>227</v>
      </c>
      <c r="O8">
        <v>46</v>
      </c>
      <c r="P8">
        <v>0</v>
      </c>
      <c r="Q8">
        <v>0</v>
      </c>
    </row>
    <row r="9" spans="1:17" ht="14.25">
      <c r="A9" t="str">
        <f>"240103"</f>
        <v>240103</v>
      </c>
      <c r="B9" t="s">
        <v>4</v>
      </c>
      <c r="C9">
        <v>8342</v>
      </c>
      <c r="D9">
        <v>7051</v>
      </c>
      <c r="E9">
        <v>6994</v>
      </c>
      <c r="F9">
        <v>57</v>
      </c>
      <c r="G9">
        <v>57</v>
      </c>
      <c r="H9">
        <v>44</v>
      </c>
      <c r="I9">
        <v>0</v>
      </c>
      <c r="J9">
        <v>13</v>
      </c>
      <c r="K9">
        <v>0</v>
      </c>
      <c r="L9">
        <v>51</v>
      </c>
      <c r="M9">
        <v>12</v>
      </c>
      <c r="N9">
        <v>26</v>
      </c>
      <c r="O9">
        <v>13</v>
      </c>
      <c r="P9">
        <v>0</v>
      </c>
      <c r="Q9">
        <v>0</v>
      </c>
    </row>
    <row r="10" spans="1:17" ht="14.25">
      <c r="A10" t="str">
        <f>"240104"</f>
        <v>240104</v>
      </c>
      <c r="B10" t="s">
        <v>5</v>
      </c>
      <c r="C10">
        <v>11876</v>
      </c>
      <c r="D10">
        <v>9824</v>
      </c>
      <c r="E10">
        <v>9731</v>
      </c>
      <c r="F10">
        <v>93</v>
      </c>
      <c r="G10">
        <v>93</v>
      </c>
      <c r="H10">
        <v>86</v>
      </c>
      <c r="I10">
        <v>3</v>
      </c>
      <c r="J10">
        <v>4</v>
      </c>
      <c r="K10">
        <v>0</v>
      </c>
      <c r="L10">
        <v>64</v>
      </c>
      <c r="M10">
        <v>12</v>
      </c>
      <c r="N10">
        <v>48</v>
      </c>
      <c r="O10">
        <v>4</v>
      </c>
      <c r="P10">
        <v>0</v>
      </c>
      <c r="Q10">
        <v>0</v>
      </c>
    </row>
    <row r="11" spans="1:17" ht="14.25">
      <c r="A11" t="str">
        <f>"240105"</f>
        <v>240105</v>
      </c>
      <c r="B11" t="s">
        <v>6</v>
      </c>
      <c r="C11">
        <v>7457</v>
      </c>
      <c r="D11">
        <v>6148</v>
      </c>
      <c r="E11">
        <v>6067</v>
      </c>
      <c r="F11">
        <v>81</v>
      </c>
      <c r="G11">
        <v>81</v>
      </c>
      <c r="H11">
        <v>75</v>
      </c>
      <c r="I11">
        <v>1</v>
      </c>
      <c r="J11">
        <v>5</v>
      </c>
      <c r="K11">
        <v>0</v>
      </c>
      <c r="L11">
        <v>50</v>
      </c>
      <c r="M11">
        <v>14</v>
      </c>
      <c r="N11">
        <v>31</v>
      </c>
      <c r="O11">
        <v>5</v>
      </c>
      <c r="P11">
        <v>0</v>
      </c>
      <c r="Q11">
        <v>0</v>
      </c>
    </row>
    <row r="12" spans="1:17" ht="14.25">
      <c r="A12" t="str">
        <f>"240106"</f>
        <v>240106</v>
      </c>
      <c r="B12" t="s">
        <v>7</v>
      </c>
      <c r="C12">
        <v>11955</v>
      </c>
      <c r="D12">
        <v>9861</v>
      </c>
      <c r="E12">
        <v>9768</v>
      </c>
      <c r="F12">
        <v>93</v>
      </c>
      <c r="G12">
        <v>93</v>
      </c>
      <c r="H12">
        <v>82</v>
      </c>
      <c r="I12">
        <v>9</v>
      </c>
      <c r="J12">
        <v>2</v>
      </c>
      <c r="K12">
        <v>0</v>
      </c>
      <c r="L12">
        <v>83</v>
      </c>
      <c r="M12">
        <v>21</v>
      </c>
      <c r="N12">
        <v>60</v>
      </c>
      <c r="O12">
        <v>2</v>
      </c>
      <c r="P12">
        <v>0</v>
      </c>
      <c r="Q12">
        <v>0</v>
      </c>
    </row>
    <row r="13" spans="1:17" ht="14.25">
      <c r="A13" t="str">
        <f>"240107"</f>
        <v>240107</v>
      </c>
      <c r="B13" t="s">
        <v>8</v>
      </c>
      <c r="C13">
        <v>12223</v>
      </c>
      <c r="D13">
        <v>10087</v>
      </c>
      <c r="E13">
        <v>9960</v>
      </c>
      <c r="F13">
        <v>127</v>
      </c>
      <c r="G13">
        <v>123</v>
      </c>
      <c r="H13">
        <v>104</v>
      </c>
      <c r="I13">
        <v>2</v>
      </c>
      <c r="J13">
        <v>17</v>
      </c>
      <c r="K13">
        <v>4</v>
      </c>
      <c r="L13">
        <v>97</v>
      </c>
      <c r="M13">
        <v>23</v>
      </c>
      <c r="N13">
        <v>57</v>
      </c>
      <c r="O13">
        <v>17</v>
      </c>
      <c r="P13">
        <v>0</v>
      </c>
      <c r="Q13">
        <v>0</v>
      </c>
    </row>
    <row r="14" spans="1:17" ht="15" thickBot="1">
      <c r="A14" t="str">
        <f>"240108"</f>
        <v>240108</v>
      </c>
      <c r="B14" t="s">
        <v>9</v>
      </c>
      <c r="C14">
        <v>6730</v>
      </c>
      <c r="D14">
        <v>5555</v>
      </c>
      <c r="E14">
        <v>5457</v>
      </c>
      <c r="F14">
        <v>98</v>
      </c>
      <c r="G14">
        <v>97</v>
      </c>
      <c r="H14">
        <v>85</v>
      </c>
      <c r="I14">
        <v>6</v>
      </c>
      <c r="J14">
        <v>6</v>
      </c>
      <c r="K14">
        <v>1</v>
      </c>
      <c r="L14">
        <v>55</v>
      </c>
      <c r="M14">
        <v>13</v>
      </c>
      <c r="N14">
        <v>36</v>
      </c>
      <c r="O14">
        <v>6</v>
      </c>
      <c r="P14">
        <v>0</v>
      </c>
      <c r="Q14">
        <v>0</v>
      </c>
    </row>
    <row r="15" spans="1:17" ht="15" thickBot="1">
      <c r="A15" s="26" t="s">
        <v>10</v>
      </c>
      <c r="B15" s="27"/>
      <c r="C15" s="27">
        <v>108609</v>
      </c>
      <c r="D15" s="27">
        <v>87540</v>
      </c>
      <c r="E15" s="27">
        <v>87070</v>
      </c>
      <c r="F15" s="27">
        <v>470</v>
      </c>
      <c r="G15" s="27">
        <v>468</v>
      </c>
      <c r="H15" s="27">
        <v>370</v>
      </c>
      <c r="I15" s="27">
        <v>38</v>
      </c>
      <c r="J15" s="27">
        <v>60</v>
      </c>
      <c r="K15" s="27">
        <v>2</v>
      </c>
      <c r="L15" s="27">
        <v>921</v>
      </c>
      <c r="M15" s="27">
        <v>399</v>
      </c>
      <c r="N15" s="27">
        <v>462</v>
      </c>
      <c r="O15" s="28">
        <v>60</v>
      </c>
      <c r="P15" s="26">
        <v>0</v>
      </c>
      <c r="Q15" s="27">
        <v>0</v>
      </c>
    </row>
    <row r="16" spans="1:17" ht="14.25">
      <c r="A16" t="str">
        <f>"240501"</f>
        <v>240501</v>
      </c>
      <c r="B16" t="s">
        <v>11</v>
      </c>
      <c r="C16">
        <v>35106</v>
      </c>
      <c r="D16">
        <v>28180</v>
      </c>
      <c r="E16">
        <v>28096</v>
      </c>
      <c r="F16">
        <v>84</v>
      </c>
      <c r="G16">
        <v>84</v>
      </c>
      <c r="H16">
        <v>55</v>
      </c>
      <c r="I16">
        <v>5</v>
      </c>
      <c r="J16">
        <v>24</v>
      </c>
      <c r="K16">
        <v>0</v>
      </c>
      <c r="L16">
        <v>373</v>
      </c>
      <c r="M16">
        <v>111</v>
      </c>
      <c r="N16">
        <v>238</v>
      </c>
      <c r="O16">
        <v>24</v>
      </c>
      <c r="P16">
        <v>0</v>
      </c>
      <c r="Q16">
        <v>0</v>
      </c>
    </row>
    <row r="17" spans="1:17" ht="14.25">
      <c r="A17" t="str">
        <f>"240502"</f>
        <v>240502</v>
      </c>
      <c r="B17" t="s">
        <v>12</v>
      </c>
      <c r="C17">
        <v>16230</v>
      </c>
      <c r="D17">
        <v>13411</v>
      </c>
      <c r="E17">
        <v>13342</v>
      </c>
      <c r="F17">
        <v>69</v>
      </c>
      <c r="G17">
        <v>68</v>
      </c>
      <c r="H17">
        <v>42</v>
      </c>
      <c r="I17">
        <v>3</v>
      </c>
      <c r="J17">
        <v>23</v>
      </c>
      <c r="K17">
        <v>1</v>
      </c>
      <c r="L17">
        <v>149</v>
      </c>
      <c r="M17">
        <v>31</v>
      </c>
      <c r="N17">
        <v>95</v>
      </c>
      <c r="O17">
        <v>23</v>
      </c>
      <c r="P17">
        <v>0</v>
      </c>
      <c r="Q17">
        <v>0</v>
      </c>
    </row>
    <row r="18" spans="1:17" ht="14.25">
      <c r="A18" t="str">
        <f>"240503"</f>
        <v>240503</v>
      </c>
      <c r="B18" t="s">
        <v>13</v>
      </c>
      <c r="C18">
        <v>11939</v>
      </c>
      <c r="D18">
        <v>9382</v>
      </c>
      <c r="E18">
        <v>9343</v>
      </c>
      <c r="F18">
        <v>39</v>
      </c>
      <c r="G18">
        <v>39</v>
      </c>
      <c r="H18">
        <v>34</v>
      </c>
      <c r="I18">
        <v>0</v>
      </c>
      <c r="J18">
        <v>5</v>
      </c>
      <c r="K18">
        <v>0</v>
      </c>
      <c r="L18">
        <v>42</v>
      </c>
      <c r="M18">
        <v>21</v>
      </c>
      <c r="N18">
        <v>16</v>
      </c>
      <c r="O18">
        <v>5</v>
      </c>
      <c r="P18">
        <v>0</v>
      </c>
      <c r="Q18">
        <v>0</v>
      </c>
    </row>
    <row r="19" spans="1:17" ht="14.25">
      <c r="A19" t="str">
        <f>"240504"</f>
        <v>240504</v>
      </c>
      <c r="B19" t="s">
        <v>14</v>
      </c>
      <c r="C19">
        <v>11776</v>
      </c>
      <c r="D19">
        <v>9297</v>
      </c>
      <c r="E19">
        <v>9222</v>
      </c>
      <c r="F19">
        <v>75</v>
      </c>
      <c r="G19">
        <v>75</v>
      </c>
      <c r="H19">
        <v>69</v>
      </c>
      <c r="I19">
        <v>5</v>
      </c>
      <c r="J19">
        <v>1</v>
      </c>
      <c r="K19">
        <v>0</v>
      </c>
      <c r="L19">
        <v>101</v>
      </c>
      <c r="M19">
        <v>68</v>
      </c>
      <c r="N19">
        <v>32</v>
      </c>
      <c r="O19">
        <v>1</v>
      </c>
      <c r="P19">
        <v>0</v>
      </c>
      <c r="Q19">
        <v>0</v>
      </c>
    </row>
    <row r="20" spans="1:17" ht="14.25">
      <c r="A20" t="str">
        <f>"240505"</f>
        <v>240505</v>
      </c>
      <c r="B20" t="s">
        <v>15</v>
      </c>
      <c r="C20">
        <v>10437</v>
      </c>
      <c r="D20">
        <v>8486</v>
      </c>
      <c r="E20">
        <v>8396</v>
      </c>
      <c r="F20">
        <v>90</v>
      </c>
      <c r="G20">
        <v>90</v>
      </c>
      <c r="H20">
        <v>76</v>
      </c>
      <c r="I20">
        <v>12</v>
      </c>
      <c r="J20">
        <v>2</v>
      </c>
      <c r="K20">
        <v>0</v>
      </c>
      <c r="L20">
        <v>50</v>
      </c>
      <c r="M20">
        <v>18</v>
      </c>
      <c r="N20">
        <v>30</v>
      </c>
      <c r="O20">
        <v>2</v>
      </c>
      <c r="P20">
        <v>0</v>
      </c>
      <c r="Q20">
        <v>0</v>
      </c>
    </row>
    <row r="21" spans="1:17" ht="14.25">
      <c r="A21" t="str">
        <f>"240506"</f>
        <v>240506</v>
      </c>
      <c r="B21" t="s">
        <v>16</v>
      </c>
      <c r="C21">
        <v>8538</v>
      </c>
      <c r="D21">
        <v>6819</v>
      </c>
      <c r="E21">
        <v>6765</v>
      </c>
      <c r="F21">
        <v>54</v>
      </c>
      <c r="G21">
        <v>53</v>
      </c>
      <c r="H21">
        <v>43</v>
      </c>
      <c r="I21">
        <v>6</v>
      </c>
      <c r="J21">
        <v>4</v>
      </c>
      <c r="K21">
        <v>1</v>
      </c>
      <c r="L21">
        <v>145</v>
      </c>
      <c r="M21">
        <v>116</v>
      </c>
      <c r="N21">
        <v>25</v>
      </c>
      <c r="O21">
        <v>4</v>
      </c>
      <c r="P21">
        <v>0</v>
      </c>
      <c r="Q21">
        <v>0</v>
      </c>
    </row>
    <row r="22" spans="1:17" ht="14.25">
      <c r="A22" t="str">
        <f>"240507"</f>
        <v>240507</v>
      </c>
      <c r="B22" t="s">
        <v>17</v>
      </c>
      <c r="C22">
        <v>8867</v>
      </c>
      <c r="D22">
        <v>7289</v>
      </c>
      <c r="E22">
        <v>7246</v>
      </c>
      <c r="F22">
        <v>43</v>
      </c>
      <c r="G22">
        <v>43</v>
      </c>
      <c r="H22">
        <v>37</v>
      </c>
      <c r="I22">
        <v>5</v>
      </c>
      <c r="J22">
        <v>1</v>
      </c>
      <c r="K22">
        <v>0</v>
      </c>
      <c r="L22">
        <v>38</v>
      </c>
      <c r="M22">
        <v>21</v>
      </c>
      <c r="N22">
        <v>16</v>
      </c>
      <c r="O22">
        <v>1</v>
      </c>
      <c r="P22">
        <v>0</v>
      </c>
      <c r="Q22">
        <v>0</v>
      </c>
    </row>
    <row r="23" spans="1:17" ht="15" thickBot="1">
      <c r="A23" t="str">
        <f>"240508"</f>
        <v>240508</v>
      </c>
      <c r="B23" t="s">
        <v>18</v>
      </c>
      <c r="C23">
        <v>5716</v>
      </c>
      <c r="D23">
        <v>4676</v>
      </c>
      <c r="E23">
        <v>4660</v>
      </c>
      <c r="F23">
        <v>16</v>
      </c>
      <c r="G23">
        <v>16</v>
      </c>
      <c r="H23">
        <v>14</v>
      </c>
      <c r="I23">
        <v>2</v>
      </c>
      <c r="J23">
        <v>0</v>
      </c>
      <c r="K23">
        <v>0</v>
      </c>
      <c r="L23">
        <v>23</v>
      </c>
      <c r="M23">
        <v>13</v>
      </c>
      <c r="N23">
        <v>10</v>
      </c>
      <c r="O23">
        <v>0</v>
      </c>
      <c r="P23">
        <v>0</v>
      </c>
      <c r="Q23">
        <v>0</v>
      </c>
    </row>
    <row r="24" spans="1:17" ht="15" thickBot="1">
      <c r="A24" s="26" t="s">
        <v>19</v>
      </c>
      <c r="B24" s="27"/>
      <c r="C24" s="27">
        <v>132907</v>
      </c>
      <c r="D24" s="27">
        <v>108774</v>
      </c>
      <c r="E24" s="27">
        <v>108063</v>
      </c>
      <c r="F24" s="27">
        <v>711</v>
      </c>
      <c r="G24" s="27">
        <v>709</v>
      </c>
      <c r="H24" s="27">
        <v>539</v>
      </c>
      <c r="I24" s="27">
        <v>52</v>
      </c>
      <c r="J24" s="27">
        <v>118</v>
      </c>
      <c r="K24" s="27">
        <v>2</v>
      </c>
      <c r="L24" s="27">
        <v>1072</v>
      </c>
      <c r="M24" s="27">
        <v>358</v>
      </c>
      <c r="N24" s="27">
        <v>596</v>
      </c>
      <c r="O24" s="28">
        <v>118</v>
      </c>
      <c r="P24" s="26">
        <v>0</v>
      </c>
      <c r="Q24" s="27">
        <v>0</v>
      </c>
    </row>
    <row r="25" spans="1:17" ht="14.25">
      <c r="A25" t="str">
        <f>"241301"</f>
        <v>241301</v>
      </c>
      <c r="B25" t="s">
        <v>20</v>
      </c>
      <c r="C25">
        <v>8256</v>
      </c>
      <c r="D25">
        <v>6926</v>
      </c>
      <c r="E25">
        <v>6899</v>
      </c>
      <c r="F25">
        <v>27</v>
      </c>
      <c r="G25">
        <v>27</v>
      </c>
      <c r="H25">
        <v>23</v>
      </c>
      <c r="I25">
        <v>1</v>
      </c>
      <c r="J25">
        <v>3</v>
      </c>
      <c r="K25">
        <v>0</v>
      </c>
      <c r="L25">
        <v>45</v>
      </c>
      <c r="M25">
        <v>16</v>
      </c>
      <c r="N25">
        <v>26</v>
      </c>
      <c r="O25">
        <v>3</v>
      </c>
      <c r="P25">
        <v>0</v>
      </c>
      <c r="Q25">
        <v>0</v>
      </c>
    </row>
    <row r="26" spans="1:17" ht="14.25">
      <c r="A26" t="str">
        <f>"241302"</f>
        <v>241302</v>
      </c>
      <c r="B26" t="s">
        <v>21</v>
      </c>
      <c r="C26">
        <v>6858</v>
      </c>
      <c r="D26">
        <v>5612</v>
      </c>
      <c r="E26">
        <v>5555</v>
      </c>
      <c r="F26">
        <v>57</v>
      </c>
      <c r="G26">
        <v>57</v>
      </c>
      <c r="H26">
        <v>43</v>
      </c>
      <c r="I26">
        <v>0</v>
      </c>
      <c r="J26">
        <v>14</v>
      </c>
      <c r="K26">
        <v>0</v>
      </c>
      <c r="L26">
        <v>45</v>
      </c>
      <c r="M26">
        <v>10</v>
      </c>
      <c r="N26">
        <v>21</v>
      </c>
      <c r="O26">
        <v>14</v>
      </c>
      <c r="P26">
        <v>0</v>
      </c>
      <c r="Q26">
        <v>0</v>
      </c>
    </row>
    <row r="27" spans="1:17" ht="14.25">
      <c r="A27" t="str">
        <f>"241303"</f>
        <v>241303</v>
      </c>
      <c r="B27" t="s">
        <v>22</v>
      </c>
      <c r="C27">
        <v>15787</v>
      </c>
      <c r="D27">
        <v>12945</v>
      </c>
      <c r="E27">
        <v>12876</v>
      </c>
      <c r="F27">
        <v>69</v>
      </c>
      <c r="G27">
        <v>68</v>
      </c>
      <c r="H27">
        <v>45</v>
      </c>
      <c r="I27">
        <v>7</v>
      </c>
      <c r="J27">
        <v>16</v>
      </c>
      <c r="K27">
        <v>1</v>
      </c>
      <c r="L27">
        <v>99</v>
      </c>
      <c r="M27">
        <v>23</v>
      </c>
      <c r="N27">
        <v>60</v>
      </c>
      <c r="O27">
        <v>16</v>
      </c>
      <c r="P27">
        <v>0</v>
      </c>
      <c r="Q27">
        <v>0</v>
      </c>
    </row>
    <row r="28" spans="1:17" ht="14.25">
      <c r="A28" t="str">
        <f>"241304"</f>
        <v>241304</v>
      </c>
      <c r="B28" t="s">
        <v>23</v>
      </c>
      <c r="C28">
        <v>57592</v>
      </c>
      <c r="D28">
        <v>47059</v>
      </c>
      <c r="E28">
        <v>46857</v>
      </c>
      <c r="F28">
        <v>202</v>
      </c>
      <c r="G28">
        <v>202</v>
      </c>
      <c r="H28">
        <v>141</v>
      </c>
      <c r="I28">
        <v>26</v>
      </c>
      <c r="J28">
        <v>35</v>
      </c>
      <c r="K28">
        <v>0</v>
      </c>
      <c r="L28">
        <v>479</v>
      </c>
      <c r="M28">
        <v>100</v>
      </c>
      <c r="N28">
        <v>344</v>
      </c>
      <c r="O28">
        <v>35</v>
      </c>
      <c r="P28">
        <v>0</v>
      </c>
      <c r="Q28">
        <v>0</v>
      </c>
    </row>
    <row r="29" spans="1:17" ht="14.25">
      <c r="A29" t="str">
        <f>"241305"</f>
        <v>241305</v>
      </c>
      <c r="B29" t="s">
        <v>24</v>
      </c>
      <c r="C29">
        <v>3070</v>
      </c>
      <c r="D29">
        <v>2614</v>
      </c>
      <c r="E29">
        <v>2537</v>
      </c>
      <c r="F29">
        <v>77</v>
      </c>
      <c r="G29">
        <v>77</v>
      </c>
      <c r="H29">
        <v>60</v>
      </c>
      <c r="I29">
        <v>1</v>
      </c>
      <c r="J29">
        <v>16</v>
      </c>
      <c r="K29">
        <v>0</v>
      </c>
      <c r="L29">
        <v>36</v>
      </c>
      <c r="M29">
        <v>5</v>
      </c>
      <c r="N29">
        <v>15</v>
      </c>
      <c r="O29">
        <v>16</v>
      </c>
      <c r="P29">
        <v>0</v>
      </c>
      <c r="Q29">
        <v>0</v>
      </c>
    </row>
    <row r="30" spans="1:17" ht="14.25">
      <c r="A30" t="str">
        <f>"241306"</f>
        <v>241306</v>
      </c>
      <c r="B30" t="s">
        <v>25</v>
      </c>
      <c r="C30">
        <v>5742</v>
      </c>
      <c r="D30">
        <v>4679</v>
      </c>
      <c r="E30">
        <v>4651</v>
      </c>
      <c r="F30">
        <v>28</v>
      </c>
      <c r="G30">
        <v>27</v>
      </c>
      <c r="H30">
        <v>23</v>
      </c>
      <c r="I30">
        <v>0</v>
      </c>
      <c r="J30">
        <v>4</v>
      </c>
      <c r="K30">
        <v>1</v>
      </c>
      <c r="L30">
        <v>43</v>
      </c>
      <c r="M30">
        <v>11</v>
      </c>
      <c r="N30">
        <v>28</v>
      </c>
      <c r="O30">
        <v>4</v>
      </c>
      <c r="P30">
        <v>0</v>
      </c>
      <c r="Q30">
        <v>0</v>
      </c>
    </row>
    <row r="31" spans="1:17" ht="14.25">
      <c r="A31" t="str">
        <f>"241307"</f>
        <v>241307</v>
      </c>
      <c r="B31" t="s">
        <v>26</v>
      </c>
      <c r="C31">
        <v>12250</v>
      </c>
      <c r="D31">
        <v>9921</v>
      </c>
      <c r="E31">
        <v>9875</v>
      </c>
      <c r="F31">
        <v>46</v>
      </c>
      <c r="G31">
        <v>46</v>
      </c>
      <c r="H31">
        <v>37</v>
      </c>
      <c r="I31">
        <v>5</v>
      </c>
      <c r="J31">
        <v>4</v>
      </c>
      <c r="K31">
        <v>0</v>
      </c>
      <c r="L31">
        <v>102</v>
      </c>
      <c r="M31">
        <v>62</v>
      </c>
      <c r="N31">
        <v>36</v>
      </c>
      <c r="O31">
        <v>4</v>
      </c>
      <c r="P31">
        <v>0</v>
      </c>
      <c r="Q31">
        <v>0</v>
      </c>
    </row>
    <row r="32" spans="1:17" ht="14.25">
      <c r="A32" t="str">
        <f>"241308"</f>
        <v>241308</v>
      </c>
      <c r="B32" t="s">
        <v>27</v>
      </c>
      <c r="C32">
        <v>7976</v>
      </c>
      <c r="D32">
        <v>6594</v>
      </c>
      <c r="E32">
        <v>6505</v>
      </c>
      <c r="F32">
        <v>89</v>
      </c>
      <c r="G32">
        <v>89</v>
      </c>
      <c r="H32">
        <v>73</v>
      </c>
      <c r="I32">
        <v>3</v>
      </c>
      <c r="J32">
        <v>13</v>
      </c>
      <c r="K32">
        <v>0</v>
      </c>
      <c r="L32">
        <v>61</v>
      </c>
      <c r="M32">
        <v>23</v>
      </c>
      <c r="N32">
        <v>25</v>
      </c>
      <c r="O32">
        <v>13</v>
      </c>
      <c r="P32">
        <v>0</v>
      </c>
      <c r="Q32">
        <v>0</v>
      </c>
    </row>
    <row r="33" spans="1:17" ht="15" thickBot="1">
      <c r="A33" t="str">
        <f>"241309"</f>
        <v>241309</v>
      </c>
      <c r="B33" t="s">
        <v>28</v>
      </c>
      <c r="C33">
        <v>15376</v>
      </c>
      <c r="D33">
        <v>12424</v>
      </c>
      <c r="E33">
        <v>12308</v>
      </c>
      <c r="F33">
        <v>116</v>
      </c>
      <c r="G33">
        <v>116</v>
      </c>
      <c r="H33">
        <v>94</v>
      </c>
      <c r="I33">
        <v>9</v>
      </c>
      <c r="J33">
        <v>13</v>
      </c>
      <c r="K33">
        <v>0</v>
      </c>
      <c r="L33">
        <v>162</v>
      </c>
      <c r="M33">
        <v>108</v>
      </c>
      <c r="N33">
        <v>41</v>
      </c>
      <c r="O33">
        <v>13</v>
      </c>
      <c r="P33">
        <v>0</v>
      </c>
      <c r="Q33">
        <v>0</v>
      </c>
    </row>
    <row r="34" spans="1:17" ht="15" thickBot="1">
      <c r="A34" s="26" t="s">
        <v>29</v>
      </c>
      <c r="B34" s="27"/>
      <c r="C34" s="27">
        <v>57520</v>
      </c>
      <c r="D34" s="27">
        <v>45683</v>
      </c>
      <c r="E34" s="27">
        <v>45321</v>
      </c>
      <c r="F34" s="27">
        <v>362</v>
      </c>
      <c r="G34" s="27">
        <v>362</v>
      </c>
      <c r="H34" s="27">
        <v>289</v>
      </c>
      <c r="I34" s="27">
        <v>18</v>
      </c>
      <c r="J34" s="27">
        <v>55</v>
      </c>
      <c r="K34" s="27">
        <v>0</v>
      </c>
      <c r="L34" s="27">
        <v>402</v>
      </c>
      <c r="M34" s="27">
        <v>87</v>
      </c>
      <c r="N34" s="27">
        <v>260</v>
      </c>
      <c r="O34" s="28">
        <v>55</v>
      </c>
      <c r="P34" s="26">
        <v>0</v>
      </c>
      <c r="Q34" s="27">
        <v>0</v>
      </c>
    </row>
    <row r="35" spans="1:17" ht="14.25">
      <c r="A35" t="str">
        <f>"241401"</f>
        <v>241401</v>
      </c>
      <c r="B35" t="s">
        <v>30</v>
      </c>
      <c r="C35">
        <v>18559</v>
      </c>
      <c r="D35">
        <v>14903</v>
      </c>
      <c r="E35">
        <v>14776</v>
      </c>
      <c r="F35">
        <v>127</v>
      </c>
      <c r="G35">
        <v>127</v>
      </c>
      <c r="H35">
        <v>100</v>
      </c>
      <c r="I35">
        <v>6</v>
      </c>
      <c r="J35">
        <v>21</v>
      </c>
      <c r="K35">
        <v>0</v>
      </c>
      <c r="L35">
        <v>169</v>
      </c>
      <c r="M35">
        <v>29</v>
      </c>
      <c r="N35">
        <v>119</v>
      </c>
      <c r="O35">
        <v>21</v>
      </c>
      <c r="P35">
        <v>0</v>
      </c>
      <c r="Q35">
        <v>0</v>
      </c>
    </row>
    <row r="36" spans="1:17" ht="14.25">
      <c r="A36" t="str">
        <f>"241402"</f>
        <v>241402</v>
      </c>
      <c r="B36" t="s">
        <v>31</v>
      </c>
      <c r="C36">
        <v>9106</v>
      </c>
      <c r="D36">
        <v>7168</v>
      </c>
      <c r="E36">
        <v>7103</v>
      </c>
      <c r="F36">
        <v>65</v>
      </c>
      <c r="G36">
        <v>65</v>
      </c>
      <c r="H36">
        <v>54</v>
      </c>
      <c r="I36">
        <v>5</v>
      </c>
      <c r="J36">
        <v>6</v>
      </c>
      <c r="K36">
        <v>0</v>
      </c>
      <c r="L36">
        <v>54</v>
      </c>
      <c r="M36">
        <v>12</v>
      </c>
      <c r="N36">
        <v>36</v>
      </c>
      <c r="O36">
        <v>6</v>
      </c>
      <c r="P36">
        <v>0</v>
      </c>
      <c r="Q36">
        <v>0</v>
      </c>
    </row>
    <row r="37" spans="1:17" ht="14.25">
      <c r="A37" t="str">
        <f>"241403"</f>
        <v>241403</v>
      </c>
      <c r="B37" t="s">
        <v>32</v>
      </c>
      <c r="C37">
        <v>15792</v>
      </c>
      <c r="D37">
        <v>12557</v>
      </c>
      <c r="E37">
        <v>12461</v>
      </c>
      <c r="F37">
        <v>96</v>
      </c>
      <c r="G37">
        <v>96</v>
      </c>
      <c r="H37">
        <v>69</v>
      </c>
      <c r="I37">
        <v>5</v>
      </c>
      <c r="J37">
        <v>22</v>
      </c>
      <c r="K37">
        <v>0</v>
      </c>
      <c r="L37">
        <v>110</v>
      </c>
      <c r="M37">
        <v>30</v>
      </c>
      <c r="N37">
        <v>58</v>
      </c>
      <c r="O37">
        <v>22</v>
      </c>
      <c r="P37">
        <v>0</v>
      </c>
      <c r="Q37">
        <v>0</v>
      </c>
    </row>
    <row r="38" spans="1:17" ht="14.25">
      <c r="A38" t="str">
        <f>"241404"</f>
        <v>241404</v>
      </c>
      <c r="B38" t="s">
        <v>33</v>
      </c>
      <c r="C38">
        <v>7963</v>
      </c>
      <c r="D38">
        <v>6173</v>
      </c>
      <c r="E38">
        <v>6139</v>
      </c>
      <c r="F38">
        <v>34</v>
      </c>
      <c r="G38">
        <v>34</v>
      </c>
      <c r="H38">
        <v>32</v>
      </c>
      <c r="I38">
        <v>2</v>
      </c>
      <c r="J38">
        <v>0</v>
      </c>
      <c r="K38">
        <v>0</v>
      </c>
      <c r="L38">
        <v>29</v>
      </c>
      <c r="M38">
        <v>9</v>
      </c>
      <c r="N38">
        <v>20</v>
      </c>
      <c r="O38">
        <v>0</v>
      </c>
      <c r="P38">
        <v>0</v>
      </c>
      <c r="Q38">
        <v>0</v>
      </c>
    </row>
    <row r="39" spans="1:17" ht="15" thickBot="1">
      <c r="A39" t="str">
        <f>"241405"</f>
        <v>241405</v>
      </c>
      <c r="B39" t="s">
        <v>34</v>
      </c>
      <c r="C39">
        <v>6100</v>
      </c>
      <c r="D39">
        <v>4882</v>
      </c>
      <c r="E39">
        <v>4842</v>
      </c>
      <c r="F39">
        <v>40</v>
      </c>
      <c r="G39">
        <v>40</v>
      </c>
      <c r="H39">
        <v>34</v>
      </c>
      <c r="I39">
        <v>0</v>
      </c>
      <c r="J39">
        <v>6</v>
      </c>
      <c r="K39">
        <v>0</v>
      </c>
      <c r="L39">
        <v>40</v>
      </c>
      <c r="M39">
        <v>7</v>
      </c>
      <c r="N39">
        <v>27</v>
      </c>
      <c r="O39">
        <v>6</v>
      </c>
      <c r="P39">
        <v>0</v>
      </c>
      <c r="Q39">
        <v>0</v>
      </c>
    </row>
    <row r="40" spans="1:17" ht="15" thickBot="1">
      <c r="A40" s="26" t="s">
        <v>35</v>
      </c>
      <c r="B40" s="27"/>
      <c r="C40" s="27">
        <v>112720</v>
      </c>
      <c r="D40" s="27">
        <v>94202</v>
      </c>
      <c r="E40" s="27">
        <v>93437</v>
      </c>
      <c r="F40" s="27">
        <v>765</v>
      </c>
      <c r="G40" s="27">
        <v>765</v>
      </c>
      <c r="H40" s="27">
        <v>648</v>
      </c>
      <c r="I40" s="27">
        <v>16</v>
      </c>
      <c r="J40" s="27">
        <v>101</v>
      </c>
      <c r="K40" s="27">
        <v>0</v>
      </c>
      <c r="L40" s="27">
        <v>978</v>
      </c>
      <c r="M40" s="27">
        <v>211</v>
      </c>
      <c r="N40" s="27">
        <v>666</v>
      </c>
      <c r="O40" s="28">
        <v>101</v>
      </c>
      <c r="P40" s="26">
        <v>0</v>
      </c>
      <c r="Q40" s="27">
        <v>0</v>
      </c>
    </row>
    <row r="41" spans="1:17" ht="14.25">
      <c r="A41" t="str">
        <f>"241601"</f>
        <v>241601</v>
      </c>
      <c r="B41" t="s">
        <v>36</v>
      </c>
      <c r="C41">
        <v>8124</v>
      </c>
      <c r="D41">
        <v>6816</v>
      </c>
      <c r="E41">
        <v>6747</v>
      </c>
      <c r="F41">
        <v>69</v>
      </c>
      <c r="G41">
        <v>69</v>
      </c>
      <c r="H41">
        <v>48</v>
      </c>
      <c r="I41">
        <v>7</v>
      </c>
      <c r="J41">
        <v>14</v>
      </c>
      <c r="K41">
        <v>0</v>
      </c>
      <c r="L41">
        <v>74</v>
      </c>
      <c r="M41">
        <v>17</v>
      </c>
      <c r="N41">
        <v>43</v>
      </c>
      <c r="O41">
        <v>14</v>
      </c>
      <c r="P41">
        <v>0</v>
      </c>
      <c r="Q41">
        <v>0</v>
      </c>
    </row>
    <row r="42" spans="1:17" ht="14.25">
      <c r="A42" t="str">
        <f>"241602"</f>
        <v>241602</v>
      </c>
      <c r="B42" t="s">
        <v>37</v>
      </c>
      <c r="C42">
        <v>46056</v>
      </c>
      <c r="D42">
        <v>38714</v>
      </c>
      <c r="E42">
        <v>38523</v>
      </c>
      <c r="F42">
        <v>191</v>
      </c>
      <c r="G42">
        <v>191</v>
      </c>
      <c r="H42">
        <v>137</v>
      </c>
      <c r="I42">
        <v>0</v>
      </c>
      <c r="J42">
        <v>54</v>
      </c>
      <c r="K42">
        <v>0</v>
      </c>
      <c r="L42">
        <v>485</v>
      </c>
      <c r="M42">
        <v>110</v>
      </c>
      <c r="N42">
        <v>321</v>
      </c>
      <c r="O42">
        <v>54</v>
      </c>
      <c r="P42">
        <v>0</v>
      </c>
      <c r="Q42">
        <v>0</v>
      </c>
    </row>
    <row r="43" spans="1:17" ht="14.25">
      <c r="A43" t="str">
        <f>"241603"</f>
        <v>241603</v>
      </c>
      <c r="B43" t="s">
        <v>38</v>
      </c>
      <c r="C43">
        <v>2582</v>
      </c>
      <c r="D43">
        <v>2161</v>
      </c>
      <c r="E43">
        <v>2123</v>
      </c>
      <c r="F43">
        <v>38</v>
      </c>
      <c r="G43">
        <v>38</v>
      </c>
      <c r="H43">
        <v>37</v>
      </c>
      <c r="I43">
        <v>1</v>
      </c>
      <c r="J43">
        <v>0</v>
      </c>
      <c r="K43">
        <v>0</v>
      </c>
      <c r="L43">
        <v>23</v>
      </c>
      <c r="M43">
        <v>4</v>
      </c>
      <c r="N43">
        <v>19</v>
      </c>
      <c r="O43">
        <v>0</v>
      </c>
      <c r="P43">
        <v>0</v>
      </c>
      <c r="Q43">
        <v>0</v>
      </c>
    </row>
    <row r="44" spans="1:17" ht="14.25">
      <c r="A44" t="str">
        <f>"241604"</f>
        <v>241604</v>
      </c>
      <c r="B44" t="s">
        <v>39</v>
      </c>
      <c r="C44">
        <v>6233</v>
      </c>
      <c r="D44">
        <v>5138</v>
      </c>
      <c r="E44">
        <v>5056</v>
      </c>
      <c r="F44">
        <v>82</v>
      </c>
      <c r="G44">
        <v>82</v>
      </c>
      <c r="H44">
        <v>80</v>
      </c>
      <c r="I44">
        <v>1</v>
      </c>
      <c r="J44">
        <v>1</v>
      </c>
      <c r="K44">
        <v>0</v>
      </c>
      <c r="L44">
        <v>31</v>
      </c>
      <c r="M44">
        <v>7</v>
      </c>
      <c r="N44">
        <v>23</v>
      </c>
      <c r="O44">
        <v>1</v>
      </c>
      <c r="P44">
        <v>0</v>
      </c>
      <c r="Q44">
        <v>0</v>
      </c>
    </row>
    <row r="45" spans="1:17" ht="14.25">
      <c r="A45" t="str">
        <f>"241605"</f>
        <v>241605</v>
      </c>
      <c r="B45" t="s">
        <v>40</v>
      </c>
      <c r="C45">
        <v>15265</v>
      </c>
      <c r="D45">
        <v>12685</v>
      </c>
      <c r="E45">
        <v>12595</v>
      </c>
      <c r="F45">
        <v>90</v>
      </c>
      <c r="G45">
        <v>90</v>
      </c>
      <c r="H45">
        <v>73</v>
      </c>
      <c r="I45">
        <v>1</v>
      </c>
      <c r="J45">
        <v>16</v>
      </c>
      <c r="K45">
        <v>0</v>
      </c>
      <c r="L45">
        <v>117</v>
      </c>
      <c r="M45">
        <v>22</v>
      </c>
      <c r="N45">
        <v>79</v>
      </c>
      <c r="O45">
        <v>16</v>
      </c>
      <c r="P45">
        <v>0</v>
      </c>
      <c r="Q45">
        <v>0</v>
      </c>
    </row>
    <row r="46" spans="1:17" ht="14.25">
      <c r="A46" t="str">
        <f>"241606"</f>
        <v>241606</v>
      </c>
      <c r="B46" t="s">
        <v>41</v>
      </c>
      <c r="C46">
        <v>8918</v>
      </c>
      <c r="D46">
        <v>7516</v>
      </c>
      <c r="E46">
        <v>7432</v>
      </c>
      <c r="F46">
        <v>84</v>
      </c>
      <c r="G46">
        <v>84</v>
      </c>
      <c r="H46">
        <v>76</v>
      </c>
      <c r="I46">
        <v>0</v>
      </c>
      <c r="J46">
        <v>8</v>
      </c>
      <c r="K46">
        <v>0</v>
      </c>
      <c r="L46">
        <v>78</v>
      </c>
      <c r="M46">
        <v>16</v>
      </c>
      <c r="N46">
        <v>54</v>
      </c>
      <c r="O46">
        <v>8</v>
      </c>
      <c r="P46">
        <v>0</v>
      </c>
      <c r="Q46">
        <v>0</v>
      </c>
    </row>
    <row r="47" spans="1:17" ht="14.25">
      <c r="A47" t="str">
        <f>"241607"</f>
        <v>241607</v>
      </c>
      <c r="B47" t="s">
        <v>42</v>
      </c>
      <c r="C47">
        <v>8356</v>
      </c>
      <c r="D47">
        <v>6923</v>
      </c>
      <c r="E47">
        <v>6843</v>
      </c>
      <c r="F47">
        <v>80</v>
      </c>
      <c r="G47">
        <v>80</v>
      </c>
      <c r="H47">
        <v>73</v>
      </c>
      <c r="I47">
        <v>2</v>
      </c>
      <c r="J47">
        <v>5</v>
      </c>
      <c r="K47">
        <v>0</v>
      </c>
      <c r="L47">
        <v>47</v>
      </c>
      <c r="M47">
        <v>9</v>
      </c>
      <c r="N47">
        <v>33</v>
      </c>
      <c r="O47">
        <v>5</v>
      </c>
      <c r="P47">
        <v>0</v>
      </c>
      <c r="Q47">
        <v>0</v>
      </c>
    </row>
    <row r="48" spans="1:17" ht="14.25">
      <c r="A48" t="str">
        <f>"241608"</f>
        <v>241608</v>
      </c>
      <c r="B48" t="s">
        <v>43</v>
      </c>
      <c r="C48">
        <v>7456</v>
      </c>
      <c r="D48">
        <v>6294</v>
      </c>
      <c r="E48">
        <v>6236</v>
      </c>
      <c r="F48">
        <v>58</v>
      </c>
      <c r="G48">
        <v>58</v>
      </c>
      <c r="H48">
        <v>54</v>
      </c>
      <c r="I48">
        <v>1</v>
      </c>
      <c r="J48">
        <v>3</v>
      </c>
      <c r="K48">
        <v>0</v>
      </c>
      <c r="L48">
        <v>64</v>
      </c>
      <c r="M48">
        <v>11</v>
      </c>
      <c r="N48">
        <v>50</v>
      </c>
      <c r="O48">
        <v>3</v>
      </c>
      <c r="P48">
        <v>0</v>
      </c>
      <c r="Q48">
        <v>0</v>
      </c>
    </row>
    <row r="49" spans="1:17" ht="14.25">
      <c r="A49" t="str">
        <f>"241609"</f>
        <v>241609</v>
      </c>
      <c r="B49" t="s">
        <v>44</v>
      </c>
      <c r="C49">
        <v>5134</v>
      </c>
      <c r="D49">
        <v>4256</v>
      </c>
      <c r="E49">
        <v>4234</v>
      </c>
      <c r="F49">
        <v>22</v>
      </c>
      <c r="G49">
        <v>22</v>
      </c>
      <c r="H49">
        <v>21</v>
      </c>
      <c r="I49">
        <v>1</v>
      </c>
      <c r="J49">
        <v>0</v>
      </c>
      <c r="K49">
        <v>0</v>
      </c>
      <c r="L49">
        <v>30</v>
      </c>
      <c r="M49">
        <v>5</v>
      </c>
      <c r="N49">
        <v>25</v>
      </c>
      <c r="O49">
        <v>0</v>
      </c>
      <c r="P49">
        <v>0</v>
      </c>
      <c r="Q49">
        <v>0</v>
      </c>
    </row>
    <row r="50" spans="1:17" ht="15" thickBot="1">
      <c r="A50" t="str">
        <f>"241610"</f>
        <v>241610</v>
      </c>
      <c r="B50" t="s">
        <v>45</v>
      </c>
      <c r="C50">
        <v>4596</v>
      </c>
      <c r="D50">
        <v>3699</v>
      </c>
      <c r="E50">
        <v>3648</v>
      </c>
      <c r="F50">
        <v>51</v>
      </c>
      <c r="G50">
        <v>51</v>
      </c>
      <c r="H50">
        <v>49</v>
      </c>
      <c r="I50">
        <v>2</v>
      </c>
      <c r="J50">
        <v>0</v>
      </c>
      <c r="K50">
        <v>0</v>
      </c>
      <c r="L50">
        <v>29</v>
      </c>
      <c r="M50">
        <v>10</v>
      </c>
      <c r="N50">
        <v>19</v>
      </c>
      <c r="O50">
        <v>0</v>
      </c>
      <c r="P50">
        <v>0</v>
      </c>
      <c r="Q50">
        <v>0</v>
      </c>
    </row>
    <row r="51" spans="1:17" ht="15" thickBot="1">
      <c r="A51" s="26" t="s">
        <v>82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26"/>
      <c r="Q51" s="27"/>
    </row>
    <row r="52" spans="1:17" ht="14.25">
      <c r="A52" t="str">
        <f>"246201"</f>
        <v>246201</v>
      </c>
      <c r="B52" t="s">
        <v>46</v>
      </c>
      <c r="C52">
        <v>138252</v>
      </c>
      <c r="D52">
        <v>114979</v>
      </c>
      <c r="E52">
        <v>114515</v>
      </c>
      <c r="F52">
        <v>464</v>
      </c>
      <c r="G52">
        <v>460</v>
      </c>
      <c r="H52">
        <v>214</v>
      </c>
      <c r="I52">
        <v>60</v>
      </c>
      <c r="J52">
        <v>186</v>
      </c>
      <c r="K52">
        <v>4</v>
      </c>
      <c r="L52">
        <v>1338</v>
      </c>
      <c r="M52">
        <v>289</v>
      </c>
      <c r="N52">
        <v>863</v>
      </c>
      <c r="O52">
        <v>186</v>
      </c>
      <c r="P52">
        <v>0</v>
      </c>
      <c r="Q52">
        <v>0</v>
      </c>
    </row>
    <row r="53" spans="1:17" ht="14.25">
      <c r="A53" t="str">
        <f>"246301"</f>
        <v>246301</v>
      </c>
      <c r="B53" t="s">
        <v>47</v>
      </c>
      <c r="C53">
        <v>93741</v>
      </c>
      <c r="D53">
        <v>77350</v>
      </c>
      <c r="E53">
        <v>76648</v>
      </c>
      <c r="F53">
        <v>702</v>
      </c>
      <c r="G53">
        <v>700</v>
      </c>
      <c r="H53">
        <v>465</v>
      </c>
      <c r="I53">
        <v>1</v>
      </c>
      <c r="J53">
        <v>234</v>
      </c>
      <c r="K53">
        <v>2</v>
      </c>
      <c r="L53">
        <v>1079</v>
      </c>
      <c r="M53">
        <v>295</v>
      </c>
      <c r="N53">
        <v>550</v>
      </c>
      <c r="O53">
        <v>234</v>
      </c>
      <c r="P53">
        <v>0</v>
      </c>
      <c r="Q53">
        <v>0</v>
      </c>
    </row>
    <row r="54" spans="1:17" ht="14.25">
      <c r="A54" t="str">
        <f>"246501"</f>
        <v>246501</v>
      </c>
      <c r="B54" t="s">
        <v>48</v>
      </c>
      <c r="C54">
        <v>110229</v>
      </c>
      <c r="D54">
        <v>92285</v>
      </c>
      <c r="E54">
        <v>91865</v>
      </c>
      <c r="F54">
        <v>420</v>
      </c>
      <c r="G54">
        <v>418</v>
      </c>
      <c r="H54">
        <v>253</v>
      </c>
      <c r="I54">
        <v>44</v>
      </c>
      <c r="J54">
        <v>121</v>
      </c>
      <c r="K54">
        <v>2</v>
      </c>
      <c r="L54">
        <v>1132</v>
      </c>
      <c r="M54">
        <v>187</v>
      </c>
      <c r="N54">
        <v>824</v>
      </c>
      <c r="O54">
        <v>121</v>
      </c>
      <c r="P54">
        <v>0</v>
      </c>
      <c r="Q54">
        <v>0</v>
      </c>
    </row>
    <row r="55" spans="1:17" ht="14.25">
      <c r="A55" t="str">
        <f>"246601"</f>
        <v>246601</v>
      </c>
      <c r="B55" t="s">
        <v>49</v>
      </c>
      <c r="C55">
        <v>161257</v>
      </c>
      <c r="D55">
        <v>133554</v>
      </c>
      <c r="E55">
        <v>132320</v>
      </c>
      <c r="F55">
        <v>1234</v>
      </c>
      <c r="G55">
        <v>1228</v>
      </c>
      <c r="H55">
        <v>735</v>
      </c>
      <c r="I55">
        <v>67</v>
      </c>
      <c r="J55">
        <v>426</v>
      </c>
      <c r="K55">
        <v>6</v>
      </c>
      <c r="L55">
        <v>2023</v>
      </c>
      <c r="M55">
        <v>297</v>
      </c>
      <c r="N55">
        <v>1300</v>
      </c>
      <c r="O55">
        <v>426</v>
      </c>
      <c r="P55">
        <v>0</v>
      </c>
      <c r="Q55">
        <v>0</v>
      </c>
    </row>
    <row r="56" spans="1:17" ht="14.25">
      <c r="A56" t="str">
        <f>"246801"</f>
        <v>246801</v>
      </c>
      <c r="B56" t="s">
        <v>50</v>
      </c>
      <c r="C56">
        <v>84396</v>
      </c>
      <c r="D56">
        <v>69985</v>
      </c>
      <c r="E56">
        <v>69654</v>
      </c>
      <c r="F56">
        <v>331</v>
      </c>
      <c r="G56">
        <v>329</v>
      </c>
      <c r="H56">
        <v>207</v>
      </c>
      <c r="I56">
        <v>5</v>
      </c>
      <c r="J56">
        <v>117</v>
      </c>
      <c r="K56">
        <v>2</v>
      </c>
      <c r="L56">
        <v>724</v>
      </c>
      <c r="M56">
        <v>167</v>
      </c>
      <c r="N56">
        <v>440</v>
      </c>
      <c r="O56">
        <v>117</v>
      </c>
      <c r="P56">
        <v>0</v>
      </c>
      <c r="Q56">
        <v>0</v>
      </c>
    </row>
    <row r="57" spans="1:17" ht="14.25">
      <c r="A57" t="str">
        <f>"246901"</f>
        <v>246901</v>
      </c>
      <c r="B57" t="s">
        <v>51</v>
      </c>
      <c r="C57">
        <v>261259</v>
      </c>
      <c r="D57">
        <v>219494</v>
      </c>
      <c r="E57">
        <v>218633</v>
      </c>
      <c r="F57">
        <v>861</v>
      </c>
      <c r="G57">
        <v>849</v>
      </c>
      <c r="H57">
        <v>658</v>
      </c>
      <c r="I57">
        <v>0</v>
      </c>
      <c r="J57">
        <v>191</v>
      </c>
      <c r="K57">
        <v>12</v>
      </c>
      <c r="L57">
        <v>3384</v>
      </c>
      <c r="M57">
        <v>478</v>
      </c>
      <c r="N57">
        <v>2715</v>
      </c>
      <c r="O57">
        <v>191</v>
      </c>
      <c r="P57">
        <v>0</v>
      </c>
      <c r="Q57">
        <v>0</v>
      </c>
    </row>
    <row r="58" spans="1:17" ht="14.25">
      <c r="A58" t="str">
        <f>"247001"</f>
        <v>247001</v>
      </c>
      <c r="B58" t="s">
        <v>52</v>
      </c>
      <c r="C58">
        <v>68169</v>
      </c>
      <c r="D58">
        <v>55370</v>
      </c>
      <c r="E58">
        <v>55010</v>
      </c>
      <c r="F58">
        <v>360</v>
      </c>
      <c r="G58">
        <v>359</v>
      </c>
      <c r="H58">
        <v>188</v>
      </c>
      <c r="I58">
        <v>40</v>
      </c>
      <c r="J58">
        <v>131</v>
      </c>
      <c r="K58">
        <v>1</v>
      </c>
      <c r="L58">
        <v>656</v>
      </c>
      <c r="M58">
        <v>121</v>
      </c>
      <c r="N58">
        <v>404</v>
      </c>
      <c r="O58">
        <v>131</v>
      </c>
      <c r="P58">
        <v>0</v>
      </c>
      <c r="Q58">
        <v>0</v>
      </c>
    </row>
    <row r="59" spans="1:17" ht="14.25">
      <c r="A59" t="str">
        <f>"247101"</f>
        <v>247101</v>
      </c>
      <c r="B59" t="s">
        <v>53</v>
      </c>
      <c r="C59">
        <v>50227</v>
      </c>
      <c r="D59">
        <v>41530</v>
      </c>
      <c r="E59">
        <v>41465</v>
      </c>
      <c r="F59">
        <v>65</v>
      </c>
      <c r="G59">
        <v>64</v>
      </c>
      <c r="H59">
        <v>41</v>
      </c>
      <c r="I59">
        <v>8</v>
      </c>
      <c r="J59">
        <v>15</v>
      </c>
      <c r="K59">
        <v>1</v>
      </c>
      <c r="L59">
        <v>356</v>
      </c>
      <c r="M59">
        <v>120</v>
      </c>
      <c r="N59">
        <v>221</v>
      </c>
      <c r="O59">
        <v>15</v>
      </c>
      <c r="P59">
        <v>0</v>
      </c>
      <c r="Q59">
        <v>0</v>
      </c>
    </row>
    <row r="60" spans="1:17" ht="14.25">
      <c r="A60" t="str">
        <f>"247201"</f>
        <v>247201</v>
      </c>
      <c r="B60" t="s">
        <v>54</v>
      </c>
      <c r="C60">
        <v>125897</v>
      </c>
      <c r="D60">
        <v>102898</v>
      </c>
      <c r="E60">
        <v>102673</v>
      </c>
      <c r="F60">
        <v>225</v>
      </c>
      <c r="G60">
        <v>223</v>
      </c>
      <c r="H60">
        <v>100</v>
      </c>
      <c r="I60">
        <v>36</v>
      </c>
      <c r="J60">
        <v>87</v>
      </c>
      <c r="K60">
        <v>2</v>
      </c>
      <c r="L60">
        <v>1021</v>
      </c>
      <c r="M60">
        <v>292</v>
      </c>
      <c r="N60">
        <v>642</v>
      </c>
      <c r="O60">
        <v>87</v>
      </c>
      <c r="P60">
        <v>0</v>
      </c>
      <c r="Q60">
        <v>0</v>
      </c>
    </row>
    <row r="61" spans="1:17" ht="14.25">
      <c r="A61" t="str">
        <f>"247401"</f>
        <v>247401</v>
      </c>
      <c r="B61" t="s">
        <v>55</v>
      </c>
      <c r="C61">
        <v>59805</v>
      </c>
      <c r="D61">
        <v>50090</v>
      </c>
      <c r="E61">
        <v>49879</v>
      </c>
      <c r="F61">
        <v>211</v>
      </c>
      <c r="G61">
        <v>211</v>
      </c>
      <c r="H61">
        <v>144</v>
      </c>
      <c r="I61">
        <v>9</v>
      </c>
      <c r="J61">
        <v>58</v>
      </c>
      <c r="K61">
        <v>0</v>
      </c>
      <c r="L61">
        <v>586</v>
      </c>
      <c r="M61">
        <v>172</v>
      </c>
      <c r="N61">
        <v>356</v>
      </c>
      <c r="O61">
        <v>58</v>
      </c>
      <c r="P61">
        <v>0</v>
      </c>
      <c r="Q61">
        <v>0</v>
      </c>
    </row>
    <row r="62" spans="1:17" ht="14.25">
      <c r="A62" t="str">
        <f>"247501"</f>
        <v>247501</v>
      </c>
      <c r="B62" t="s">
        <v>56</v>
      </c>
      <c r="C62">
        <v>180031</v>
      </c>
      <c r="D62">
        <v>153435</v>
      </c>
      <c r="E62">
        <v>152692</v>
      </c>
      <c r="F62">
        <v>743</v>
      </c>
      <c r="G62">
        <v>741</v>
      </c>
      <c r="H62">
        <v>385</v>
      </c>
      <c r="I62">
        <v>79</v>
      </c>
      <c r="J62">
        <v>277</v>
      </c>
      <c r="K62">
        <v>2</v>
      </c>
      <c r="L62">
        <v>2385</v>
      </c>
      <c r="M62">
        <v>342</v>
      </c>
      <c r="N62">
        <v>1766</v>
      </c>
      <c r="O62">
        <v>277</v>
      </c>
      <c r="P62">
        <v>0</v>
      </c>
      <c r="Q62">
        <v>0</v>
      </c>
    </row>
    <row r="63" spans="1:17" ht="14.25">
      <c r="A63" t="str">
        <f>"247601"</f>
        <v>247601</v>
      </c>
      <c r="B63" t="s">
        <v>57</v>
      </c>
      <c r="C63">
        <v>43617</v>
      </c>
      <c r="D63">
        <v>36074</v>
      </c>
      <c r="E63">
        <v>35957</v>
      </c>
      <c r="F63">
        <v>117</v>
      </c>
      <c r="G63">
        <v>117</v>
      </c>
      <c r="H63">
        <v>78</v>
      </c>
      <c r="I63">
        <v>10</v>
      </c>
      <c r="J63">
        <v>29</v>
      </c>
      <c r="K63">
        <v>0</v>
      </c>
      <c r="L63">
        <v>357</v>
      </c>
      <c r="M63">
        <v>118</v>
      </c>
      <c r="N63">
        <v>210</v>
      </c>
      <c r="O63">
        <v>29</v>
      </c>
      <c r="P63">
        <v>0</v>
      </c>
      <c r="Q63">
        <v>0</v>
      </c>
    </row>
    <row r="64" spans="1:17" ht="14.25">
      <c r="A64" t="str">
        <f>"247701"</f>
        <v>247701</v>
      </c>
      <c r="B64" t="s">
        <v>58</v>
      </c>
      <c r="C64">
        <v>117242</v>
      </c>
      <c r="D64">
        <v>95684</v>
      </c>
      <c r="E64">
        <v>95133</v>
      </c>
      <c r="F64">
        <v>551</v>
      </c>
      <c r="G64">
        <v>541</v>
      </c>
      <c r="H64">
        <v>299</v>
      </c>
      <c r="I64">
        <v>163</v>
      </c>
      <c r="J64">
        <v>79</v>
      </c>
      <c r="K64">
        <v>10</v>
      </c>
      <c r="L64">
        <v>1069</v>
      </c>
      <c r="M64">
        <v>201</v>
      </c>
      <c r="N64">
        <v>789</v>
      </c>
      <c r="O64">
        <v>79</v>
      </c>
      <c r="P64">
        <v>0</v>
      </c>
      <c r="Q64">
        <v>0</v>
      </c>
    </row>
    <row r="65" spans="1:17" ht="15" thickBot="1">
      <c r="A65" t="str">
        <f>"247801"</f>
        <v>247801</v>
      </c>
      <c r="B65" t="s">
        <v>59</v>
      </c>
      <c r="C65">
        <v>148731</v>
      </c>
      <c r="D65">
        <v>123430</v>
      </c>
      <c r="E65">
        <v>123071</v>
      </c>
      <c r="F65">
        <v>359</v>
      </c>
      <c r="G65">
        <v>359</v>
      </c>
      <c r="H65">
        <v>184</v>
      </c>
      <c r="I65">
        <v>34</v>
      </c>
      <c r="J65">
        <v>141</v>
      </c>
      <c r="K65">
        <v>0</v>
      </c>
      <c r="L65">
        <v>1268</v>
      </c>
      <c r="M65">
        <v>313</v>
      </c>
      <c r="N65">
        <v>814</v>
      </c>
      <c r="O65">
        <v>141</v>
      </c>
      <c r="P65">
        <v>0</v>
      </c>
      <c r="Q65">
        <v>0</v>
      </c>
    </row>
    <row r="66" spans="1:17" ht="15" thickBot="1">
      <c r="A66" s="26" t="s">
        <v>60</v>
      </c>
      <c r="B66" s="27"/>
      <c r="C66" s="27">
        <v>2192937</v>
      </c>
      <c r="D66" s="27">
        <v>1817730</v>
      </c>
      <c r="E66" s="27">
        <v>1807762</v>
      </c>
      <c r="F66" s="27">
        <v>9968</v>
      </c>
      <c r="G66" s="27">
        <v>9911</v>
      </c>
      <c r="H66" s="27">
        <v>6599</v>
      </c>
      <c r="I66" s="27">
        <v>742</v>
      </c>
      <c r="J66" s="27">
        <v>2570</v>
      </c>
      <c r="K66" s="27">
        <v>57</v>
      </c>
      <c r="L66" s="27">
        <v>22076</v>
      </c>
      <c r="M66" s="27">
        <v>4712</v>
      </c>
      <c r="N66" s="27">
        <v>14794</v>
      </c>
      <c r="O66" s="28">
        <v>2570</v>
      </c>
      <c r="P66" s="26">
        <v>0</v>
      </c>
      <c r="Q66" s="27">
        <v>0</v>
      </c>
    </row>
    <row r="69" spans="1:17" ht="14.25">
      <c r="A69" s="29" t="s">
        <v>91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42" customHeight="1">
      <c r="A70" s="30" t="s">
        <v>83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</row>
    <row r="71" ht="14.25">
      <c r="A71" s="31" t="s">
        <v>84</v>
      </c>
    </row>
    <row r="72" ht="14.25">
      <c r="A72" s="31" t="s">
        <v>85</v>
      </c>
    </row>
    <row r="73" ht="14.25">
      <c r="A73" t="s">
        <v>86</v>
      </c>
    </row>
    <row r="74" spans="1:17" ht="14.25">
      <c r="A74" s="32" t="s">
        <v>87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4.25">
      <c r="A75" s="32" t="s">
        <v>88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ht="14.25">
      <c r="A76" s="33" t="s">
        <v>89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ht="14.25">
      <c r="A77" s="33" t="s">
        <v>90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</sheetData>
  <sheetProtection/>
  <mergeCells count="18">
    <mergeCell ref="A74:Q74"/>
    <mergeCell ref="A75:Q75"/>
    <mergeCell ref="A76:Q76"/>
    <mergeCell ref="A77:Q77"/>
    <mergeCell ref="G4:J4"/>
    <mergeCell ref="K4:K5"/>
    <mergeCell ref="L4:P4"/>
    <mergeCell ref="Q4:Q5"/>
    <mergeCell ref="A69:Q69"/>
    <mergeCell ref="A70:Q70"/>
    <mergeCell ref="A3:A5"/>
    <mergeCell ref="B3:B5"/>
    <mergeCell ref="C3:C5"/>
    <mergeCell ref="D3:F3"/>
    <mergeCell ref="G3:Q3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Pytel</dc:creator>
  <cp:keywords/>
  <dc:description/>
  <cp:lastModifiedBy>Janusz Pytel</cp:lastModifiedBy>
  <dcterms:created xsi:type="dcterms:W3CDTF">2021-10-20T05:35:13Z</dcterms:created>
  <dcterms:modified xsi:type="dcterms:W3CDTF">2021-10-20T05:45:46Z</dcterms:modified>
  <cp:category/>
  <cp:version/>
  <cp:contentType/>
  <cp:contentStatus/>
</cp:coreProperties>
</file>