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23\"/>
    </mc:Choice>
  </mc:AlternateContent>
  <bookViews>
    <workbookView xWindow="0" yWindow="0" windowWidth="7480" windowHeight="2330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<sst xmlns="http://schemas.openxmlformats.org/spreadsheetml/2006/main" count="88" uniqueCount="84">
  <si>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</si>
  <si>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</si>
  <si>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</si>
  <si>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</si>
  <si>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</si>
  <si>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</si>
  <si>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</si>
  <si>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</si>
  <si>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</si>
  <si>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</si>
  <si>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</si>
  <si>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</si>
  <si>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</si>
  <si>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</si>
  <si>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</si>
  <si>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</si>
  <si>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</si>
  <si>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</si>
  <si>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</si>
  <si>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</si>
  <si>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</si>
  <si>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</si>
  <si>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</si>
  <si>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</si>
  <si>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</si>
  <si>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</si>
  <si>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</si>
  <si>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</si>
  <si>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</si>
  <si>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</si>
  <si>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</si>
  <si>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</si>
  <si>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</si>
  <si>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</si>
  <si>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</si>
  <si>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</si>
  <si>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</si>
  <si>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</si>
  <si>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</si>
  <si>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</si>
  <si>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</si>
  <si>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</si>
  <si>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</si>
  <si>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</si>
  <si>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</si>
  <si>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</si>
  <si>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</si>
  <si>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</si>
  <si>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</si>
  <si>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</si>
  <si>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</si>
  <si>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</si>
  <si>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</si>
  <si>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</si>
  <si>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</si>
  <si>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</si>
  <si>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</si>
  <si>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</si>
  <si>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</si>
  <si>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</si>
  <si>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Delegatura w Katowicach</t>
  </si>
  <si>
    <t>Kod teryt.</t>
  </si>
  <si>
    <t>Nazwa jednostki</t>
  </si>
  <si>
    <t>Informacje dodatkowe</t>
  </si>
  <si>
    <t>ogółem</t>
  </si>
  <si>
    <t>O skreśleniu - część A</t>
  </si>
  <si>
    <t>§ 6 ust. 2</t>
  </si>
  <si>
    <t>Stan rejestru wyborców na dzień 31.03.2023 r.</t>
  </si>
  <si>
    <t>Liczba 
mieszkańców</t>
  </si>
  <si>
    <t>Liczba wyborców ujętych w rejestrze wyborców</t>
  </si>
  <si>
    <t>wpisanych 
z urzędu</t>
  </si>
  <si>
    <t>wpisanych 
na wniosek</t>
  </si>
  <si>
    <t>O wpisaniu - część A</t>
  </si>
  <si>
    <t>O wpisaniu 
- część B</t>
  </si>
  <si>
    <t>O skreśleniu
 - część B</t>
  </si>
  <si>
    <t>art. 19 § 1</t>
  </si>
  <si>
    <t>art. 19 § 2</t>
  </si>
  <si>
    <t>art. 19 § 3</t>
  </si>
  <si>
    <t>obywatele UE</t>
  </si>
  <si>
    <t>obywatele Wlk. Brytanii</t>
  </si>
  <si>
    <t>§ 6 ust. 1 pkt 1 i ust. 2</t>
  </si>
  <si>
    <t>§ 6 ust. 1 pkt 2</t>
  </si>
  <si>
    <t>§ 6 ust. 1 pkt 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</si>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</sst>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3399FF"/>
        <bgColor indexed="8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/>
    </xf>
    <xf numFmtId="0" fontId="19" fillId="33" borderId="15" xfId="0" applyFont="1" applyFill="1" applyBorder="1" applyAlignment="1" applyProtection="1">
      <alignment horizontal="center" vertical="center"/>
    </xf>
    <xf numFmtId="0" fontId="19" fillId="35" borderId="18" xfId="0" applyFont="1" applyFill="1" applyBorder="1" applyAlignment="1" applyProtection="1">
      <alignment horizontal="center" vertical="center" wrapText="1"/>
    </xf>
    <xf numFmtId="0" fontId="19" fillId="35" borderId="19" xfId="0" applyFont="1" applyFill="1" applyBorder="1" applyAlignment="1" applyProtection="1">
      <alignment horizontal="center" vertical="center" wrapText="1"/>
    </xf>
    <xf numFmtId="0" fontId="19" fillId="34" borderId="15" xfId="0" applyFont="1" applyFill="1" applyBorder="1" applyAlignment="1" applyProtection="1">
      <alignment horizontal="center" vertical="center"/>
    </xf>
    <xf numFmtId="0" fontId="19" fillId="34" borderId="15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 wrapText="1"/>
    </xf>
    <xf numFmtId="0" fontId="19" fillId="35" borderId="17" xfId="0" applyFont="1" applyFill="1" applyBorder="1" applyAlignment="1" applyProtection="1">
      <alignment vertical="center" wrapText="1"/>
    </xf>
    <xf numFmtId="0" fontId="19" fillId="35" borderId="17" xfId="0" applyFont="1" applyFill="1" applyBorder="1" applyAlignment="1" applyProtection="1">
      <alignment horizontal="center" vertical="center" wrapText="1"/>
    </xf>
    <xf numFmtId="0" fontId="20" fillId="34" borderId="17" xfId="0" applyFont="1" applyFill="1" applyBorder="1" applyAlignment="1" applyProtection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19" fillId="0" borderId="10" xfId="0" applyFont="1" applyBorder="1" applyAlignment="1" applyProtection="1">
      <alignment horizontal="right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right" vertical="center" wrapText="1"/>
    </xf>
    <xf numFmtId="0" fontId="19" fillId="34" borderId="23" xfId="0" applyFont="1" applyFill="1" applyBorder="1" applyAlignment="1" applyProtection="1">
      <alignment horizontal="center" vertical="center" wrapText="1"/>
    </xf>
    <xf numFmtId="0" fontId="0" fillId="36" borderId="25" xfId="0" applyFill="1" applyBorder="1"/>
    <xf numFmtId="0" fontId="0" fillId="0" borderId="27" xfId="0" applyBorder="1"/>
    <xf numFmtId="3" fontId="0" fillId="0" borderId="21" xfId="0" applyNumberFormat="1" applyBorder="1"/>
    <xf numFmtId="3" fontId="0" fillId="0" borderId="28" xfId="0" applyNumberFormat="1" applyBorder="1"/>
    <xf numFmtId="0" fontId="0" fillId="0" borderId="29" xfId="0" applyBorder="1"/>
    <xf numFmtId="3" fontId="0" fillId="0" borderId="20" xfId="0" applyNumberFormat="1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0" fillId="0" borderId="32" xfId="0" applyNumberFormat="1" applyBorder="1"/>
    <xf numFmtId="3" fontId="0" fillId="0" borderId="33" xfId="0" applyNumberFormat="1" applyBorder="1"/>
    <xf numFmtId="0" fontId="21" fillId="36" borderId="24" xfId="0" applyFont="1" applyFill="1" applyBorder="1"/>
    <xf numFmtId="0" fontId="21" fillId="36" borderId="25" xfId="0" applyFont="1" applyFill="1" applyBorder="1"/>
    <xf numFmtId="3" fontId="21" fillId="36" borderId="25" xfId="0" applyNumberFormat="1" applyFont="1" applyFill="1" applyBorder="1"/>
    <xf numFmtId="3" fontId="21" fillId="36" borderId="26" xfId="0" applyNumberFormat="1" applyFont="1" applyFill="1" applyBorder="1"/>
    <xf numFmtId="0" fontId="21" fillId="0" borderId="0" xfId="0" applyFont="1"/>
    <xf numFmtId="0" fontId="19" fillId="0" borderId="16" xfId="0" applyFont="1" applyBorder="1" applyAlignment="1" applyProtection="1">
      <alignment horizontal="right" vertical="center" wrapText="1"/>
    </xf>
    <xf numFmtId="0" fontId="19" fillId="34" borderId="34" xfId="0" applyFont="1" applyFill="1" applyBorder="1" applyAlignment="1" applyProtection="1">
      <alignment horizontal="center" vertical="center" wrapText="1"/>
    </xf>
    <xf numFmtId="0" fontId="21" fillId="36" borderId="13" xfId="0" applyFont="1" applyFill="1" applyBorder="1" applyAlignment="1">
      <alignment horizontal="center"/>
    </xf>
    <xf numFmtId="0" fontId="21" fillId="36" borderId="35" xfId="0" applyFont="1" applyFill="1" applyBorder="1" applyAlignment="1">
      <alignment horizontal="center"/>
    </xf>
    <xf numFmtId="0" fontId="0" fillId="36" borderId="26" xfId="0" applyFill="1" applyBorder="1"/>
    <xf numFmtId="0" fontId="0" fillId="0" borderId="28" xfId="0" applyBorder="1"/>
    <xf numFmtId="0" fontId="0" fillId="0" borderId="30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Fill="1"/>
    <xf numFmtId="0" fontId="21" fillId="0" borderId="0" xfId="0" applyFont="1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6"/>
  <sheetViews>
    <sheetView tabSelected="1" workbookViewId="0">
      <selection activeCell="X61" sqref="X61"/>
    </sheetView>
  </sheetViews>
  <sheetFormatPr defaultRowHeight="14.5" x14ac:dyDescent="0.35"/>
  <cols>
    <col min="2" max="2" width="24.6328125" customWidth="1"/>
    <col min="20" max="94" width="8.7265625" style="54"/>
  </cols>
  <sheetData>
    <row r="1" spans="1:94" ht="14" customHeight="1" x14ac:dyDescent="0.35">
      <c r="A1" s="1" t="s">
        <v>60</v>
      </c>
      <c r="P1" s="2"/>
      <c r="Q1" s="2"/>
      <c r="R1" s="2"/>
      <c r="S1" s="2" t="s">
        <v>67</v>
      </c>
    </row>
    <row r="2" spans="1:94" ht="15" thickBot="1" x14ac:dyDescent="0.4">
      <c r="A2" s="1"/>
      <c r="P2" s="2"/>
    </row>
    <row r="3" spans="1:94" ht="32.5" customHeight="1" x14ac:dyDescent="0.35">
      <c r="A3" s="20" t="s">
        <v>61</v>
      </c>
      <c r="B3" s="21" t="s">
        <v>62</v>
      </c>
      <c r="C3" s="21" t="s">
        <v>68</v>
      </c>
      <c r="D3" s="21" t="s">
        <v>69</v>
      </c>
      <c r="E3" s="21"/>
      <c r="F3" s="21"/>
      <c r="G3" s="22" t="s">
        <v>63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</row>
    <row r="4" spans="1:94" ht="34" customHeight="1" x14ac:dyDescent="0.35">
      <c r="A4" s="25"/>
      <c r="B4" s="3"/>
      <c r="C4" s="3"/>
      <c r="D4" s="4" t="s">
        <v>64</v>
      </c>
      <c r="E4" s="3" t="s">
        <v>70</v>
      </c>
      <c r="F4" s="3" t="s">
        <v>71</v>
      </c>
      <c r="G4" s="5" t="s">
        <v>72</v>
      </c>
      <c r="H4" s="5"/>
      <c r="I4" s="5"/>
      <c r="J4" s="5"/>
      <c r="K4" s="6" t="s">
        <v>73</v>
      </c>
      <c r="L4" s="7"/>
      <c r="M4" s="8" t="s">
        <v>65</v>
      </c>
      <c r="N4" s="8"/>
      <c r="O4" s="8"/>
      <c r="P4" s="8"/>
      <c r="Q4" s="8"/>
      <c r="R4" s="9" t="s">
        <v>74</v>
      </c>
      <c r="S4" s="26"/>
    </row>
    <row r="5" spans="1:94" ht="35" thickBot="1" x14ac:dyDescent="0.4">
      <c r="A5" s="43"/>
      <c r="B5" s="10"/>
      <c r="C5" s="10"/>
      <c r="D5" s="11"/>
      <c r="E5" s="10"/>
      <c r="F5" s="10"/>
      <c r="G5" s="12" t="s">
        <v>64</v>
      </c>
      <c r="H5" s="13" t="s">
        <v>75</v>
      </c>
      <c r="I5" s="13" t="s">
        <v>76</v>
      </c>
      <c r="J5" s="13" t="s">
        <v>77</v>
      </c>
      <c r="K5" s="14" t="s">
        <v>78</v>
      </c>
      <c r="L5" s="15" t="s">
        <v>79</v>
      </c>
      <c r="M5" s="16" t="s">
        <v>64</v>
      </c>
      <c r="N5" s="16" t="s">
        <v>80</v>
      </c>
      <c r="O5" s="16" t="s">
        <v>81</v>
      </c>
      <c r="P5" s="16" t="s">
        <v>82</v>
      </c>
      <c r="Q5" s="16" t="s">
        <v>66</v>
      </c>
      <c r="R5" s="17" t="s">
        <v>78</v>
      </c>
      <c r="S5" s="44" t="s">
        <v>79</v>
      </c>
    </row>
    <row r="6" spans="1:94" ht="15" thickBot="1" x14ac:dyDescent="0.4">
      <c r="A6" s="38" t="s">
        <v>0</v>
      </c>
      <c r="B6" s="39"/>
      <c r="C6" s="40">
        <v>136207</v>
      </c>
      <c r="D6" s="40">
        <v>113465</v>
      </c>
      <c r="E6" s="40">
        <v>112532</v>
      </c>
      <c r="F6" s="40">
        <v>933</v>
      </c>
      <c r="G6" s="40">
        <v>924</v>
      </c>
      <c r="H6" s="40">
        <v>734</v>
      </c>
      <c r="I6" s="40">
        <v>60</v>
      </c>
      <c r="J6" s="40">
        <v>130</v>
      </c>
      <c r="K6" s="40">
        <v>9</v>
      </c>
      <c r="L6" s="40">
        <v>0</v>
      </c>
      <c r="M6" s="40">
        <v>1219</v>
      </c>
      <c r="N6" s="40">
        <v>270</v>
      </c>
      <c r="O6" s="40">
        <v>819</v>
      </c>
      <c r="P6" s="40">
        <v>130</v>
      </c>
      <c r="Q6" s="41">
        <v>0</v>
      </c>
      <c r="R6" s="41">
        <v>0</v>
      </c>
      <c r="S6" s="41">
        <v>0</v>
      </c>
    </row>
    <row r="7" spans="1:94" x14ac:dyDescent="0.35">
      <c r="A7" s="28" t="str">
        <f>"240101"</f>
        <v>240101</v>
      </c>
      <c r="B7" s="19" t="s">
        <v>1</v>
      </c>
      <c r="C7" s="29">
        <v>49389</v>
      </c>
      <c r="D7" s="29">
        <v>41325</v>
      </c>
      <c r="E7" s="29">
        <v>41111</v>
      </c>
      <c r="F7" s="29">
        <v>214</v>
      </c>
      <c r="G7" s="29">
        <v>210</v>
      </c>
      <c r="H7" s="29">
        <v>130</v>
      </c>
      <c r="I7" s="29">
        <v>33</v>
      </c>
      <c r="J7" s="29">
        <v>47</v>
      </c>
      <c r="K7" s="29">
        <v>4</v>
      </c>
      <c r="L7" s="29">
        <v>0</v>
      </c>
      <c r="M7" s="29">
        <v>551</v>
      </c>
      <c r="N7" s="29">
        <v>117</v>
      </c>
      <c r="O7" s="29">
        <v>387</v>
      </c>
      <c r="P7" s="29">
        <v>47</v>
      </c>
      <c r="Q7" s="30">
        <v>0</v>
      </c>
      <c r="R7" s="19">
        <v>0</v>
      </c>
      <c r="S7" s="48">
        <v>0</v>
      </c>
    </row>
    <row r="8" spans="1:94" x14ac:dyDescent="0.35">
      <c r="A8" s="31" t="str">
        <f>"240102"</f>
        <v>240102</v>
      </c>
      <c r="B8" s="18" t="s">
        <v>2</v>
      </c>
      <c r="C8" s="32">
        <v>28346</v>
      </c>
      <c r="D8" s="32">
        <v>23868</v>
      </c>
      <c r="E8" s="32">
        <v>23654</v>
      </c>
      <c r="F8" s="32">
        <v>214</v>
      </c>
      <c r="G8" s="32">
        <v>214</v>
      </c>
      <c r="H8" s="32">
        <v>165</v>
      </c>
      <c r="I8" s="32">
        <v>7</v>
      </c>
      <c r="J8" s="32">
        <v>42</v>
      </c>
      <c r="K8" s="32">
        <v>0</v>
      </c>
      <c r="L8" s="32">
        <v>0</v>
      </c>
      <c r="M8" s="32">
        <v>300</v>
      </c>
      <c r="N8" s="32">
        <v>57</v>
      </c>
      <c r="O8" s="32">
        <v>201</v>
      </c>
      <c r="P8" s="32">
        <v>42</v>
      </c>
      <c r="Q8" s="33">
        <v>0</v>
      </c>
      <c r="R8" s="18">
        <v>0</v>
      </c>
      <c r="S8" s="49">
        <v>0</v>
      </c>
    </row>
    <row r="9" spans="1:94" x14ac:dyDescent="0.35">
      <c r="A9" s="31" t="str">
        <f>"240103"</f>
        <v>240103</v>
      </c>
      <c r="B9" s="18" t="s">
        <v>3</v>
      </c>
      <c r="C9" s="32">
        <v>8225</v>
      </c>
      <c r="D9" s="32">
        <v>6923</v>
      </c>
      <c r="E9" s="32">
        <v>6873</v>
      </c>
      <c r="F9" s="32">
        <v>50</v>
      </c>
      <c r="G9" s="32">
        <v>50</v>
      </c>
      <c r="H9" s="32">
        <v>37</v>
      </c>
      <c r="I9" s="32">
        <v>0</v>
      </c>
      <c r="J9" s="32">
        <v>13</v>
      </c>
      <c r="K9" s="32">
        <v>0</v>
      </c>
      <c r="L9" s="32">
        <v>0</v>
      </c>
      <c r="M9" s="32">
        <v>48</v>
      </c>
      <c r="N9" s="32">
        <v>11</v>
      </c>
      <c r="O9" s="32">
        <v>24</v>
      </c>
      <c r="P9" s="32">
        <v>13</v>
      </c>
      <c r="Q9" s="33">
        <v>0</v>
      </c>
      <c r="R9" s="18">
        <v>0</v>
      </c>
      <c r="S9" s="49">
        <v>0</v>
      </c>
    </row>
    <row r="10" spans="1:94" x14ac:dyDescent="0.35">
      <c r="A10" s="31" t="str">
        <f>"240104"</f>
        <v>240104</v>
      </c>
      <c r="B10" s="18" t="s">
        <v>4</v>
      </c>
      <c r="C10" s="32">
        <v>11927</v>
      </c>
      <c r="D10" s="32">
        <v>9827</v>
      </c>
      <c r="E10" s="32">
        <v>9740</v>
      </c>
      <c r="F10" s="32">
        <v>87</v>
      </c>
      <c r="G10" s="32">
        <v>87</v>
      </c>
      <c r="H10" s="32">
        <v>81</v>
      </c>
      <c r="I10" s="32">
        <v>2</v>
      </c>
      <c r="J10" s="32">
        <v>4</v>
      </c>
      <c r="K10" s="32">
        <v>0</v>
      </c>
      <c r="L10" s="32">
        <v>0</v>
      </c>
      <c r="M10" s="32">
        <v>58</v>
      </c>
      <c r="N10" s="32">
        <v>11</v>
      </c>
      <c r="O10" s="32">
        <v>43</v>
      </c>
      <c r="P10" s="32">
        <v>4</v>
      </c>
      <c r="Q10" s="33">
        <v>0</v>
      </c>
      <c r="R10" s="18">
        <v>0</v>
      </c>
      <c r="S10" s="49">
        <v>0</v>
      </c>
    </row>
    <row r="11" spans="1:94" x14ac:dyDescent="0.35">
      <c r="A11" s="31" t="str">
        <f>"240105"</f>
        <v>240105</v>
      </c>
      <c r="B11" s="18" t="s">
        <v>5</v>
      </c>
      <c r="C11" s="32">
        <v>7491</v>
      </c>
      <c r="D11" s="32">
        <v>6162</v>
      </c>
      <c r="E11" s="32">
        <v>6087</v>
      </c>
      <c r="F11" s="32">
        <v>75</v>
      </c>
      <c r="G11" s="32">
        <v>75</v>
      </c>
      <c r="H11" s="32">
        <v>71</v>
      </c>
      <c r="I11" s="32">
        <v>0</v>
      </c>
      <c r="J11" s="32">
        <v>4</v>
      </c>
      <c r="K11" s="32">
        <v>0</v>
      </c>
      <c r="L11" s="32">
        <v>0</v>
      </c>
      <c r="M11" s="32">
        <v>49</v>
      </c>
      <c r="N11" s="32">
        <v>17</v>
      </c>
      <c r="O11" s="32">
        <v>28</v>
      </c>
      <c r="P11" s="32">
        <v>4</v>
      </c>
      <c r="Q11" s="33">
        <v>0</v>
      </c>
      <c r="R11" s="18">
        <v>0</v>
      </c>
      <c r="S11" s="49">
        <v>0</v>
      </c>
    </row>
    <row r="12" spans="1:94" x14ac:dyDescent="0.35">
      <c r="A12" s="31" t="str">
        <f>"240106"</f>
        <v>240106</v>
      </c>
      <c r="B12" s="18" t="s">
        <v>6</v>
      </c>
      <c r="C12" s="32">
        <v>11983</v>
      </c>
      <c r="D12" s="32">
        <v>9858</v>
      </c>
      <c r="E12" s="32">
        <v>9774</v>
      </c>
      <c r="F12" s="32">
        <v>84</v>
      </c>
      <c r="G12" s="32">
        <v>84</v>
      </c>
      <c r="H12" s="32">
        <v>75</v>
      </c>
      <c r="I12" s="32">
        <v>9</v>
      </c>
      <c r="J12" s="32">
        <v>0</v>
      </c>
      <c r="K12" s="32">
        <v>0</v>
      </c>
      <c r="L12" s="32">
        <v>0</v>
      </c>
      <c r="M12" s="32">
        <v>74</v>
      </c>
      <c r="N12" s="32">
        <v>21</v>
      </c>
      <c r="O12" s="32">
        <v>53</v>
      </c>
      <c r="P12" s="32">
        <v>0</v>
      </c>
      <c r="Q12" s="33">
        <v>0</v>
      </c>
      <c r="R12" s="18">
        <v>0</v>
      </c>
      <c r="S12" s="49">
        <v>0</v>
      </c>
    </row>
    <row r="13" spans="1:94" x14ac:dyDescent="0.35">
      <c r="A13" s="31" t="str">
        <f>"240107"</f>
        <v>240107</v>
      </c>
      <c r="B13" s="18" t="s">
        <v>7</v>
      </c>
      <c r="C13" s="32">
        <v>12209</v>
      </c>
      <c r="D13" s="32">
        <v>10022</v>
      </c>
      <c r="E13" s="32">
        <v>9908</v>
      </c>
      <c r="F13" s="32">
        <v>114</v>
      </c>
      <c r="G13" s="32">
        <v>110</v>
      </c>
      <c r="H13" s="32">
        <v>94</v>
      </c>
      <c r="I13" s="32">
        <v>2</v>
      </c>
      <c r="J13" s="32">
        <v>14</v>
      </c>
      <c r="K13" s="32">
        <v>4</v>
      </c>
      <c r="L13" s="32">
        <v>0</v>
      </c>
      <c r="M13" s="32">
        <v>88</v>
      </c>
      <c r="N13" s="32">
        <v>23</v>
      </c>
      <c r="O13" s="32">
        <v>51</v>
      </c>
      <c r="P13" s="32">
        <v>14</v>
      </c>
      <c r="Q13" s="33">
        <v>0</v>
      </c>
      <c r="R13" s="18">
        <v>0</v>
      </c>
      <c r="S13" s="49">
        <v>0</v>
      </c>
    </row>
    <row r="14" spans="1:94" ht="15" thickBot="1" x14ac:dyDescent="0.4">
      <c r="A14" s="34" t="str">
        <f>"240108"</f>
        <v>240108</v>
      </c>
      <c r="B14" s="35" t="s">
        <v>8</v>
      </c>
      <c r="C14" s="36">
        <v>6637</v>
      </c>
      <c r="D14" s="36">
        <v>5480</v>
      </c>
      <c r="E14" s="36">
        <v>5385</v>
      </c>
      <c r="F14" s="36">
        <v>95</v>
      </c>
      <c r="G14" s="36">
        <v>94</v>
      </c>
      <c r="H14" s="36">
        <v>81</v>
      </c>
      <c r="I14" s="36">
        <v>7</v>
      </c>
      <c r="J14" s="36">
        <v>6</v>
      </c>
      <c r="K14" s="36">
        <v>1</v>
      </c>
      <c r="L14" s="36">
        <v>0</v>
      </c>
      <c r="M14" s="36">
        <v>51</v>
      </c>
      <c r="N14" s="36">
        <v>13</v>
      </c>
      <c r="O14" s="36">
        <v>32</v>
      </c>
      <c r="P14" s="36">
        <v>6</v>
      </c>
      <c r="Q14" s="37">
        <v>0</v>
      </c>
      <c r="R14" s="35">
        <v>0</v>
      </c>
      <c r="S14" s="50">
        <v>0</v>
      </c>
    </row>
    <row r="15" spans="1:94" s="42" customFormat="1" ht="15" thickBot="1" x14ac:dyDescent="0.4">
      <c r="A15" s="38" t="s">
        <v>9</v>
      </c>
      <c r="B15" s="39"/>
      <c r="C15" s="40">
        <v>107988</v>
      </c>
      <c r="D15" s="40">
        <v>86886</v>
      </c>
      <c r="E15" s="40">
        <v>86454</v>
      </c>
      <c r="F15" s="40">
        <v>432</v>
      </c>
      <c r="G15" s="40">
        <v>430</v>
      </c>
      <c r="H15" s="40">
        <v>338</v>
      </c>
      <c r="I15" s="40">
        <v>33</v>
      </c>
      <c r="J15" s="40">
        <v>59</v>
      </c>
      <c r="K15" s="40">
        <v>2</v>
      </c>
      <c r="L15" s="40">
        <v>0</v>
      </c>
      <c r="M15" s="40">
        <v>858</v>
      </c>
      <c r="N15" s="40">
        <v>392</v>
      </c>
      <c r="O15" s="40">
        <v>407</v>
      </c>
      <c r="P15" s="40">
        <v>59</v>
      </c>
      <c r="Q15" s="41">
        <v>0</v>
      </c>
      <c r="R15" s="41">
        <v>0</v>
      </c>
      <c r="S15" s="41">
        <v>0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x14ac:dyDescent="0.35">
      <c r="A16" s="28" t="str">
        <f>"240501"</f>
        <v>240501</v>
      </c>
      <c r="B16" s="19" t="s">
        <v>10</v>
      </c>
      <c r="C16" s="29">
        <v>34404</v>
      </c>
      <c r="D16" s="29">
        <v>27671</v>
      </c>
      <c r="E16" s="29">
        <v>27594</v>
      </c>
      <c r="F16" s="29">
        <v>77</v>
      </c>
      <c r="G16" s="29">
        <v>77</v>
      </c>
      <c r="H16" s="29">
        <v>51</v>
      </c>
      <c r="I16" s="29">
        <v>3</v>
      </c>
      <c r="J16" s="29">
        <v>23</v>
      </c>
      <c r="K16" s="29">
        <v>0</v>
      </c>
      <c r="L16" s="29">
        <v>0</v>
      </c>
      <c r="M16" s="29">
        <v>340</v>
      </c>
      <c r="N16" s="29">
        <v>107</v>
      </c>
      <c r="O16" s="29">
        <v>210</v>
      </c>
      <c r="P16" s="29">
        <v>23</v>
      </c>
      <c r="Q16" s="30">
        <v>0</v>
      </c>
      <c r="R16" s="19">
        <v>0</v>
      </c>
      <c r="S16" s="48">
        <v>0</v>
      </c>
    </row>
    <row r="17" spans="1:94" x14ac:dyDescent="0.35">
      <c r="A17" s="31" t="str">
        <f>"240502"</f>
        <v>240502</v>
      </c>
      <c r="B17" s="18" t="s">
        <v>11</v>
      </c>
      <c r="C17" s="32">
        <v>16172</v>
      </c>
      <c r="D17" s="32">
        <v>13343</v>
      </c>
      <c r="E17" s="32">
        <v>13279</v>
      </c>
      <c r="F17" s="32">
        <v>64</v>
      </c>
      <c r="G17" s="32">
        <v>63</v>
      </c>
      <c r="H17" s="32">
        <v>38</v>
      </c>
      <c r="I17" s="32">
        <v>2</v>
      </c>
      <c r="J17" s="32">
        <v>23</v>
      </c>
      <c r="K17" s="32">
        <v>1</v>
      </c>
      <c r="L17" s="32">
        <v>0</v>
      </c>
      <c r="M17" s="32">
        <v>143</v>
      </c>
      <c r="N17" s="32">
        <v>35</v>
      </c>
      <c r="O17" s="32">
        <v>85</v>
      </c>
      <c r="P17" s="32">
        <v>23</v>
      </c>
      <c r="Q17" s="33">
        <v>0</v>
      </c>
      <c r="R17" s="18">
        <v>0</v>
      </c>
      <c r="S17" s="49">
        <v>0</v>
      </c>
    </row>
    <row r="18" spans="1:94" x14ac:dyDescent="0.35">
      <c r="A18" s="31" t="str">
        <f>"240503"</f>
        <v>240503</v>
      </c>
      <c r="B18" s="18" t="s">
        <v>12</v>
      </c>
      <c r="C18" s="32">
        <v>12085</v>
      </c>
      <c r="D18" s="32">
        <v>9451</v>
      </c>
      <c r="E18" s="32">
        <v>9415</v>
      </c>
      <c r="F18" s="32">
        <v>36</v>
      </c>
      <c r="G18" s="32">
        <v>36</v>
      </c>
      <c r="H18" s="32">
        <v>31</v>
      </c>
      <c r="I18" s="32">
        <v>0</v>
      </c>
      <c r="J18" s="32">
        <v>5</v>
      </c>
      <c r="K18" s="32">
        <v>0</v>
      </c>
      <c r="L18" s="32">
        <v>0</v>
      </c>
      <c r="M18" s="32">
        <v>39</v>
      </c>
      <c r="N18" s="32">
        <v>20</v>
      </c>
      <c r="O18" s="32">
        <v>14</v>
      </c>
      <c r="P18" s="32">
        <v>5</v>
      </c>
      <c r="Q18" s="33">
        <v>0</v>
      </c>
      <c r="R18" s="18">
        <v>0</v>
      </c>
      <c r="S18" s="49">
        <v>0</v>
      </c>
    </row>
    <row r="19" spans="1:94" x14ac:dyDescent="0.35">
      <c r="A19" s="31" t="str">
        <f>"240504"</f>
        <v>240504</v>
      </c>
      <c r="B19" s="18" t="s">
        <v>13</v>
      </c>
      <c r="C19" s="32">
        <v>11874</v>
      </c>
      <c r="D19" s="32">
        <v>9357</v>
      </c>
      <c r="E19" s="32">
        <v>9290</v>
      </c>
      <c r="F19" s="32">
        <v>67</v>
      </c>
      <c r="G19" s="32">
        <v>67</v>
      </c>
      <c r="H19" s="32">
        <v>61</v>
      </c>
      <c r="I19" s="32">
        <v>5</v>
      </c>
      <c r="J19" s="32">
        <v>1</v>
      </c>
      <c r="K19" s="32">
        <v>0</v>
      </c>
      <c r="L19" s="32">
        <v>0</v>
      </c>
      <c r="M19" s="32">
        <v>98</v>
      </c>
      <c r="N19" s="32">
        <v>70</v>
      </c>
      <c r="O19" s="32">
        <v>27</v>
      </c>
      <c r="P19" s="32">
        <v>1</v>
      </c>
      <c r="Q19" s="33">
        <v>0</v>
      </c>
      <c r="R19" s="18">
        <v>0</v>
      </c>
      <c r="S19" s="49">
        <v>0</v>
      </c>
    </row>
    <row r="20" spans="1:94" x14ac:dyDescent="0.35">
      <c r="A20" s="31" t="str">
        <f>"240505"</f>
        <v>240505</v>
      </c>
      <c r="B20" s="18" t="s">
        <v>14</v>
      </c>
      <c r="C20" s="32">
        <v>10377</v>
      </c>
      <c r="D20" s="32">
        <v>8418</v>
      </c>
      <c r="E20" s="32">
        <v>8333</v>
      </c>
      <c r="F20" s="32">
        <v>85</v>
      </c>
      <c r="G20" s="32">
        <v>85</v>
      </c>
      <c r="H20" s="32">
        <v>72</v>
      </c>
      <c r="I20" s="32">
        <v>11</v>
      </c>
      <c r="J20" s="32">
        <v>2</v>
      </c>
      <c r="K20" s="32">
        <v>0</v>
      </c>
      <c r="L20" s="32">
        <v>0</v>
      </c>
      <c r="M20" s="32">
        <v>43</v>
      </c>
      <c r="N20" s="32">
        <v>15</v>
      </c>
      <c r="O20" s="32">
        <v>26</v>
      </c>
      <c r="P20" s="32">
        <v>2</v>
      </c>
      <c r="Q20" s="33">
        <v>0</v>
      </c>
      <c r="R20" s="18">
        <v>0</v>
      </c>
      <c r="S20" s="49">
        <v>0</v>
      </c>
    </row>
    <row r="21" spans="1:94" x14ac:dyDescent="0.35">
      <c r="A21" s="31" t="str">
        <f>"240506"</f>
        <v>240506</v>
      </c>
      <c r="B21" s="18" t="s">
        <v>15</v>
      </c>
      <c r="C21" s="32">
        <v>8596</v>
      </c>
      <c r="D21" s="32">
        <v>6825</v>
      </c>
      <c r="E21" s="32">
        <v>6777</v>
      </c>
      <c r="F21" s="32">
        <v>48</v>
      </c>
      <c r="G21" s="32">
        <v>47</v>
      </c>
      <c r="H21" s="32">
        <v>38</v>
      </c>
      <c r="I21" s="32">
        <v>5</v>
      </c>
      <c r="J21" s="32">
        <v>4</v>
      </c>
      <c r="K21" s="32">
        <v>1</v>
      </c>
      <c r="L21" s="32">
        <v>0</v>
      </c>
      <c r="M21" s="32">
        <v>132</v>
      </c>
      <c r="N21" s="32">
        <v>105</v>
      </c>
      <c r="O21" s="32">
        <v>23</v>
      </c>
      <c r="P21" s="32">
        <v>4</v>
      </c>
      <c r="Q21" s="33">
        <v>0</v>
      </c>
      <c r="R21" s="18">
        <v>0</v>
      </c>
      <c r="S21" s="49">
        <v>0</v>
      </c>
    </row>
    <row r="22" spans="1:94" x14ac:dyDescent="0.35">
      <c r="A22" s="31" t="str">
        <f>"240507"</f>
        <v>240507</v>
      </c>
      <c r="B22" s="18" t="s">
        <v>16</v>
      </c>
      <c r="C22" s="32">
        <v>8803</v>
      </c>
      <c r="D22" s="32">
        <v>7199</v>
      </c>
      <c r="E22" s="32">
        <v>7157</v>
      </c>
      <c r="F22" s="32">
        <v>42</v>
      </c>
      <c r="G22" s="32">
        <v>42</v>
      </c>
      <c r="H22" s="32">
        <v>36</v>
      </c>
      <c r="I22" s="32">
        <v>5</v>
      </c>
      <c r="J22" s="32">
        <v>1</v>
      </c>
      <c r="K22" s="32">
        <v>0</v>
      </c>
      <c r="L22" s="32">
        <v>0</v>
      </c>
      <c r="M22" s="32">
        <v>39</v>
      </c>
      <c r="N22" s="32">
        <v>26</v>
      </c>
      <c r="O22" s="32">
        <v>12</v>
      </c>
      <c r="P22" s="32">
        <v>1</v>
      </c>
      <c r="Q22" s="33">
        <v>0</v>
      </c>
      <c r="R22" s="18">
        <v>0</v>
      </c>
      <c r="S22" s="49">
        <v>0</v>
      </c>
    </row>
    <row r="23" spans="1:94" ht="15" thickBot="1" x14ac:dyDescent="0.4">
      <c r="A23" s="34" t="str">
        <f>"240508"</f>
        <v>240508</v>
      </c>
      <c r="B23" s="35" t="s">
        <v>17</v>
      </c>
      <c r="C23" s="36">
        <v>5677</v>
      </c>
      <c r="D23" s="36">
        <v>4622</v>
      </c>
      <c r="E23" s="36">
        <v>4609</v>
      </c>
      <c r="F23" s="36">
        <v>13</v>
      </c>
      <c r="G23" s="36">
        <v>13</v>
      </c>
      <c r="H23" s="36">
        <v>11</v>
      </c>
      <c r="I23" s="36">
        <v>2</v>
      </c>
      <c r="J23" s="36">
        <v>0</v>
      </c>
      <c r="K23" s="36">
        <v>0</v>
      </c>
      <c r="L23" s="36">
        <v>0</v>
      </c>
      <c r="M23" s="36">
        <v>24</v>
      </c>
      <c r="N23" s="36">
        <v>14</v>
      </c>
      <c r="O23" s="36">
        <v>10</v>
      </c>
      <c r="P23" s="36">
        <v>0</v>
      </c>
      <c r="Q23" s="37">
        <v>0</v>
      </c>
      <c r="R23" s="35">
        <v>0</v>
      </c>
      <c r="S23" s="50">
        <v>0</v>
      </c>
    </row>
    <row r="24" spans="1:94" s="42" customFormat="1" ht="15" thickBot="1" x14ac:dyDescent="0.4">
      <c r="A24" s="38" t="s">
        <v>18</v>
      </c>
      <c r="B24" s="39"/>
      <c r="C24" s="40">
        <v>132107</v>
      </c>
      <c r="D24" s="40">
        <v>107867</v>
      </c>
      <c r="E24" s="40">
        <v>107232</v>
      </c>
      <c r="F24" s="40">
        <v>635</v>
      </c>
      <c r="G24" s="40">
        <v>633</v>
      </c>
      <c r="H24" s="40">
        <v>487</v>
      </c>
      <c r="I24" s="40">
        <v>45</v>
      </c>
      <c r="J24" s="40">
        <v>101</v>
      </c>
      <c r="K24" s="40">
        <v>2</v>
      </c>
      <c r="L24" s="40">
        <v>0</v>
      </c>
      <c r="M24" s="40">
        <v>1019</v>
      </c>
      <c r="N24" s="40">
        <v>376</v>
      </c>
      <c r="O24" s="40">
        <v>542</v>
      </c>
      <c r="P24" s="40">
        <v>101</v>
      </c>
      <c r="Q24" s="41">
        <v>0</v>
      </c>
      <c r="R24" s="41">
        <v>0</v>
      </c>
      <c r="S24" s="41">
        <v>0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x14ac:dyDescent="0.35">
      <c r="A25" s="28" t="str">
        <f>"241301"</f>
        <v>241301</v>
      </c>
      <c r="B25" s="19" t="s">
        <v>19</v>
      </c>
      <c r="C25" s="29">
        <v>8179</v>
      </c>
      <c r="D25" s="29">
        <v>6855</v>
      </c>
      <c r="E25" s="29">
        <v>6830</v>
      </c>
      <c r="F25" s="29">
        <v>25</v>
      </c>
      <c r="G25" s="29">
        <v>25</v>
      </c>
      <c r="H25" s="29">
        <v>22</v>
      </c>
      <c r="I25" s="29">
        <v>1</v>
      </c>
      <c r="J25" s="29">
        <v>2</v>
      </c>
      <c r="K25" s="29">
        <v>0</v>
      </c>
      <c r="L25" s="29">
        <v>0</v>
      </c>
      <c r="M25" s="29">
        <v>39</v>
      </c>
      <c r="N25" s="29">
        <v>14</v>
      </c>
      <c r="O25" s="29">
        <v>23</v>
      </c>
      <c r="P25" s="29">
        <v>2</v>
      </c>
      <c r="Q25" s="30">
        <v>0</v>
      </c>
      <c r="R25" s="19">
        <v>0</v>
      </c>
      <c r="S25" s="48">
        <v>0</v>
      </c>
    </row>
    <row r="26" spans="1:94" x14ac:dyDescent="0.35">
      <c r="A26" s="31" t="str">
        <f>"241302"</f>
        <v>241302</v>
      </c>
      <c r="B26" s="18" t="s">
        <v>20</v>
      </c>
      <c r="C26" s="32">
        <v>6754</v>
      </c>
      <c r="D26" s="32">
        <v>5539</v>
      </c>
      <c r="E26" s="32">
        <v>5488</v>
      </c>
      <c r="F26" s="32">
        <v>51</v>
      </c>
      <c r="G26" s="32">
        <v>51</v>
      </c>
      <c r="H26" s="32">
        <v>39</v>
      </c>
      <c r="I26" s="32">
        <v>0</v>
      </c>
      <c r="J26" s="32">
        <v>12</v>
      </c>
      <c r="K26" s="32">
        <v>0</v>
      </c>
      <c r="L26" s="32">
        <v>0</v>
      </c>
      <c r="M26" s="32">
        <v>45</v>
      </c>
      <c r="N26" s="32">
        <v>12</v>
      </c>
      <c r="O26" s="32">
        <v>21</v>
      </c>
      <c r="P26" s="32">
        <v>12</v>
      </c>
      <c r="Q26" s="33">
        <v>0</v>
      </c>
      <c r="R26" s="18">
        <v>0</v>
      </c>
      <c r="S26" s="49">
        <v>0</v>
      </c>
    </row>
    <row r="27" spans="1:94" x14ac:dyDescent="0.35">
      <c r="A27" s="31" t="str">
        <f>"241303"</f>
        <v>241303</v>
      </c>
      <c r="B27" s="18" t="s">
        <v>21</v>
      </c>
      <c r="C27" s="32">
        <v>15597</v>
      </c>
      <c r="D27" s="32">
        <v>12776</v>
      </c>
      <c r="E27" s="32">
        <v>12720</v>
      </c>
      <c r="F27" s="32">
        <v>56</v>
      </c>
      <c r="G27" s="32">
        <v>55</v>
      </c>
      <c r="H27" s="32">
        <v>39</v>
      </c>
      <c r="I27" s="32">
        <v>5</v>
      </c>
      <c r="J27" s="32">
        <v>11</v>
      </c>
      <c r="K27" s="32">
        <v>1</v>
      </c>
      <c r="L27" s="32">
        <v>0</v>
      </c>
      <c r="M27" s="32">
        <v>92</v>
      </c>
      <c r="N27" s="32">
        <v>26</v>
      </c>
      <c r="O27" s="32">
        <v>55</v>
      </c>
      <c r="P27" s="32">
        <v>11</v>
      </c>
      <c r="Q27" s="33">
        <v>0</v>
      </c>
      <c r="R27" s="18">
        <v>0</v>
      </c>
      <c r="S27" s="49">
        <v>0</v>
      </c>
    </row>
    <row r="28" spans="1:94" x14ac:dyDescent="0.35">
      <c r="A28" s="31" t="str">
        <f>"241304"</f>
        <v>241304</v>
      </c>
      <c r="B28" s="18" t="s">
        <v>22</v>
      </c>
      <c r="C28" s="32">
        <v>57070</v>
      </c>
      <c r="D28" s="32">
        <v>46563</v>
      </c>
      <c r="E28" s="32">
        <v>46384</v>
      </c>
      <c r="F28" s="32">
        <v>179</v>
      </c>
      <c r="G28" s="32">
        <v>179</v>
      </c>
      <c r="H28" s="32">
        <v>125</v>
      </c>
      <c r="I28" s="32">
        <v>22</v>
      </c>
      <c r="J28" s="32">
        <v>32</v>
      </c>
      <c r="K28" s="32">
        <v>0</v>
      </c>
      <c r="L28" s="32">
        <v>0</v>
      </c>
      <c r="M28" s="32">
        <v>452</v>
      </c>
      <c r="N28" s="32">
        <v>111</v>
      </c>
      <c r="O28" s="32">
        <v>309</v>
      </c>
      <c r="P28" s="32">
        <v>32</v>
      </c>
      <c r="Q28" s="33">
        <v>0</v>
      </c>
      <c r="R28" s="18">
        <v>0</v>
      </c>
      <c r="S28" s="49">
        <v>0</v>
      </c>
    </row>
    <row r="29" spans="1:94" x14ac:dyDescent="0.35">
      <c r="A29" s="31" t="str">
        <f>"241305"</f>
        <v>241305</v>
      </c>
      <c r="B29" s="18" t="s">
        <v>23</v>
      </c>
      <c r="C29" s="32">
        <v>3008</v>
      </c>
      <c r="D29" s="32">
        <v>2561</v>
      </c>
      <c r="E29" s="32">
        <v>2491</v>
      </c>
      <c r="F29" s="32">
        <v>70</v>
      </c>
      <c r="G29" s="32">
        <v>70</v>
      </c>
      <c r="H29" s="32">
        <v>57</v>
      </c>
      <c r="I29" s="32">
        <v>1</v>
      </c>
      <c r="J29" s="32">
        <v>12</v>
      </c>
      <c r="K29" s="32">
        <v>0</v>
      </c>
      <c r="L29" s="32">
        <v>0</v>
      </c>
      <c r="M29" s="32">
        <v>30</v>
      </c>
      <c r="N29" s="32">
        <v>5</v>
      </c>
      <c r="O29" s="32">
        <v>13</v>
      </c>
      <c r="P29" s="32">
        <v>12</v>
      </c>
      <c r="Q29" s="33">
        <v>0</v>
      </c>
      <c r="R29" s="18">
        <v>0</v>
      </c>
      <c r="S29" s="49">
        <v>0</v>
      </c>
    </row>
    <row r="30" spans="1:94" x14ac:dyDescent="0.35">
      <c r="A30" s="31" t="str">
        <f>"241306"</f>
        <v>241306</v>
      </c>
      <c r="B30" s="18" t="s">
        <v>24</v>
      </c>
      <c r="C30" s="32">
        <v>5784</v>
      </c>
      <c r="D30" s="32">
        <v>4712</v>
      </c>
      <c r="E30" s="32">
        <v>4688</v>
      </c>
      <c r="F30" s="32">
        <v>24</v>
      </c>
      <c r="G30" s="32">
        <v>23</v>
      </c>
      <c r="H30" s="32">
        <v>20</v>
      </c>
      <c r="I30" s="32">
        <v>0</v>
      </c>
      <c r="J30" s="32">
        <v>3</v>
      </c>
      <c r="K30" s="32">
        <v>1</v>
      </c>
      <c r="L30" s="32">
        <v>0</v>
      </c>
      <c r="M30" s="32">
        <v>45</v>
      </c>
      <c r="N30" s="32">
        <v>14</v>
      </c>
      <c r="O30" s="32">
        <v>28</v>
      </c>
      <c r="P30" s="32">
        <v>3</v>
      </c>
      <c r="Q30" s="33">
        <v>0</v>
      </c>
      <c r="R30" s="18">
        <v>0</v>
      </c>
      <c r="S30" s="49">
        <v>0</v>
      </c>
    </row>
    <row r="31" spans="1:94" x14ac:dyDescent="0.35">
      <c r="A31" s="31" t="str">
        <f>"241307"</f>
        <v>241307</v>
      </c>
      <c r="B31" s="18" t="s">
        <v>25</v>
      </c>
      <c r="C31" s="32">
        <v>12390</v>
      </c>
      <c r="D31" s="32">
        <v>9979</v>
      </c>
      <c r="E31" s="32">
        <v>9934</v>
      </c>
      <c r="F31" s="32">
        <v>45</v>
      </c>
      <c r="G31" s="32">
        <v>45</v>
      </c>
      <c r="H31" s="32">
        <v>35</v>
      </c>
      <c r="I31" s="32">
        <v>5</v>
      </c>
      <c r="J31" s="32">
        <v>5</v>
      </c>
      <c r="K31" s="32">
        <v>0</v>
      </c>
      <c r="L31" s="32">
        <v>0</v>
      </c>
      <c r="M31" s="32">
        <v>99</v>
      </c>
      <c r="N31" s="32">
        <v>64</v>
      </c>
      <c r="O31" s="32">
        <v>30</v>
      </c>
      <c r="P31" s="32">
        <v>5</v>
      </c>
      <c r="Q31" s="33">
        <v>0</v>
      </c>
      <c r="R31" s="18">
        <v>0</v>
      </c>
      <c r="S31" s="49">
        <v>0</v>
      </c>
    </row>
    <row r="32" spans="1:94" x14ac:dyDescent="0.35">
      <c r="A32" s="31" t="str">
        <f>"241308"</f>
        <v>241308</v>
      </c>
      <c r="B32" s="18" t="s">
        <v>26</v>
      </c>
      <c r="C32" s="32">
        <v>7932</v>
      </c>
      <c r="D32" s="32">
        <v>6553</v>
      </c>
      <c r="E32" s="32">
        <v>6469</v>
      </c>
      <c r="F32" s="32">
        <v>84</v>
      </c>
      <c r="G32" s="32">
        <v>84</v>
      </c>
      <c r="H32" s="32">
        <v>69</v>
      </c>
      <c r="I32" s="32">
        <v>2</v>
      </c>
      <c r="J32" s="32">
        <v>13</v>
      </c>
      <c r="K32" s="32">
        <v>0</v>
      </c>
      <c r="L32" s="32">
        <v>0</v>
      </c>
      <c r="M32" s="32">
        <v>58</v>
      </c>
      <c r="N32" s="32">
        <v>22</v>
      </c>
      <c r="O32" s="32">
        <v>23</v>
      </c>
      <c r="P32" s="32">
        <v>13</v>
      </c>
      <c r="Q32" s="33">
        <v>0</v>
      </c>
      <c r="R32" s="18">
        <v>0</v>
      </c>
      <c r="S32" s="49">
        <v>0</v>
      </c>
    </row>
    <row r="33" spans="1:94" ht="15" thickBot="1" x14ac:dyDescent="0.4">
      <c r="A33" s="34" t="str">
        <f>"241309"</f>
        <v>241309</v>
      </c>
      <c r="B33" s="35" t="s">
        <v>27</v>
      </c>
      <c r="C33" s="36">
        <v>15393</v>
      </c>
      <c r="D33" s="36">
        <v>12329</v>
      </c>
      <c r="E33" s="36">
        <v>12228</v>
      </c>
      <c r="F33" s="36">
        <v>101</v>
      </c>
      <c r="G33" s="36">
        <v>101</v>
      </c>
      <c r="H33" s="36">
        <v>81</v>
      </c>
      <c r="I33" s="36">
        <v>9</v>
      </c>
      <c r="J33" s="36">
        <v>11</v>
      </c>
      <c r="K33" s="36">
        <v>0</v>
      </c>
      <c r="L33" s="36">
        <v>0</v>
      </c>
      <c r="M33" s="36">
        <v>159</v>
      </c>
      <c r="N33" s="36">
        <v>108</v>
      </c>
      <c r="O33" s="36">
        <v>40</v>
      </c>
      <c r="P33" s="36">
        <v>11</v>
      </c>
      <c r="Q33" s="37">
        <v>0</v>
      </c>
      <c r="R33" s="35">
        <v>0</v>
      </c>
      <c r="S33" s="50">
        <v>0</v>
      </c>
    </row>
    <row r="34" spans="1:94" s="42" customFormat="1" ht="15" thickBot="1" x14ac:dyDescent="0.4">
      <c r="A34" s="38" t="s">
        <v>28</v>
      </c>
      <c r="B34" s="39"/>
      <c r="C34" s="40">
        <v>57465</v>
      </c>
      <c r="D34" s="40">
        <v>45477</v>
      </c>
      <c r="E34" s="40">
        <v>45144</v>
      </c>
      <c r="F34" s="40">
        <v>333</v>
      </c>
      <c r="G34" s="40">
        <v>333</v>
      </c>
      <c r="H34" s="40">
        <v>265</v>
      </c>
      <c r="I34" s="40">
        <v>16</v>
      </c>
      <c r="J34" s="40">
        <v>52</v>
      </c>
      <c r="K34" s="40">
        <v>0</v>
      </c>
      <c r="L34" s="40">
        <v>0</v>
      </c>
      <c r="M34" s="40">
        <v>378</v>
      </c>
      <c r="N34" s="40">
        <v>98</v>
      </c>
      <c r="O34" s="40">
        <v>228</v>
      </c>
      <c r="P34" s="40">
        <v>52</v>
      </c>
      <c r="Q34" s="41">
        <v>0</v>
      </c>
      <c r="R34" s="41">
        <v>0</v>
      </c>
      <c r="S34" s="41">
        <v>0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x14ac:dyDescent="0.35">
      <c r="A35" s="28" t="str">
        <f>"241401"</f>
        <v>241401</v>
      </c>
      <c r="B35" s="19" t="s">
        <v>29</v>
      </c>
      <c r="C35" s="29">
        <v>18381</v>
      </c>
      <c r="D35" s="29">
        <v>14745</v>
      </c>
      <c r="E35" s="29">
        <v>14632</v>
      </c>
      <c r="F35" s="29">
        <v>113</v>
      </c>
      <c r="G35" s="29">
        <v>113</v>
      </c>
      <c r="H35" s="29">
        <v>90</v>
      </c>
      <c r="I35" s="29">
        <v>5</v>
      </c>
      <c r="J35" s="29">
        <v>18</v>
      </c>
      <c r="K35" s="29">
        <v>0</v>
      </c>
      <c r="L35" s="29">
        <v>0</v>
      </c>
      <c r="M35" s="29">
        <v>150</v>
      </c>
      <c r="N35" s="29">
        <v>35</v>
      </c>
      <c r="O35" s="29">
        <v>97</v>
      </c>
      <c r="P35" s="29">
        <v>18</v>
      </c>
      <c r="Q35" s="30">
        <v>0</v>
      </c>
      <c r="R35" s="19">
        <v>0</v>
      </c>
      <c r="S35" s="48">
        <v>0</v>
      </c>
    </row>
    <row r="36" spans="1:94" x14ac:dyDescent="0.35">
      <c r="A36" s="31" t="str">
        <f>"241402"</f>
        <v>241402</v>
      </c>
      <c r="B36" s="18" t="s">
        <v>30</v>
      </c>
      <c r="C36" s="32">
        <v>9151</v>
      </c>
      <c r="D36" s="32">
        <v>7179</v>
      </c>
      <c r="E36" s="32">
        <v>7118</v>
      </c>
      <c r="F36" s="32">
        <v>61</v>
      </c>
      <c r="G36" s="32">
        <v>61</v>
      </c>
      <c r="H36" s="32">
        <v>50</v>
      </c>
      <c r="I36" s="32">
        <v>5</v>
      </c>
      <c r="J36" s="32">
        <v>6</v>
      </c>
      <c r="K36" s="32">
        <v>0</v>
      </c>
      <c r="L36" s="32">
        <v>0</v>
      </c>
      <c r="M36" s="32">
        <v>53</v>
      </c>
      <c r="N36" s="32">
        <v>13</v>
      </c>
      <c r="O36" s="32">
        <v>34</v>
      </c>
      <c r="P36" s="32">
        <v>6</v>
      </c>
      <c r="Q36" s="33">
        <v>0</v>
      </c>
      <c r="R36" s="18">
        <v>0</v>
      </c>
      <c r="S36" s="49">
        <v>0</v>
      </c>
    </row>
    <row r="37" spans="1:94" x14ac:dyDescent="0.35">
      <c r="A37" s="31" t="str">
        <f>"241403"</f>
        <v>241403</v>
      </c>
      <c r="B37" s="18" t="s">
        <v>31</v>
      </c>
      <c r="C37" s="32">
        <v>15622</v>
      </c>
      <c r="D37" s="32">
        <v>12398</v>
      </c>
      <c r="E37" s="32">
        <v>12306</v>
      </c>
      <c r="F37" s="32">
        <v>92</v>
      </c>
      <c r="G37" s="32">
        <v>92</v>
      </c>
      <c r="H37" s="32">
        <v>65</v>
      </c>
      <c r="I37" s="32">
        <v>5</v>
      </c>
      <c r="J37" s="32">
        <v>22</v>
      </c>
      <c r="K37" s="32">
        <v>0</v>
      </c>
      <c r="L37" s="32">
        <v>0</v>
      </c>
      <c r="M37" s="32">
        <v>107</v>
      </c>
      <c r="N37" s="32">
        <v>33</v>
      </c>
      <c r="O37" s="32">
        <v>52</v>
      </c>
      <c r="P37" s="32">
        <v>22</v>
      </c>
      <c r="Q37" s="33">
        <v>0</v>
      </c>
      <c r="R37" s="18">
        <v>0</v>
      </c>
      <c r="S37" s="49">
        <v>0</v>
      </c>
    </row>
    <row r="38" spans="1:94" x14ac:dyDescent="0.35">
      <c r="A38" s="31" t="str">
        <f>"241404"</f>
        <v>241404</v>
      </c>
      <c r="B38" s="18" t="s">
        <v>32</v>
      </c>
      <c r="C38" s="32">
        <v>8210</v>
      </c>
      <c r="D38" s="32">
        <v>6272</v>
      </c>
      <c r="E38" s="32">
        <v>6244</v>
      </c>
      <c r="F38" s="32">
        <v>28</v>
      </c>
      <c r="G38" s="32">
        <v>28</v>
      </c>
      <c r="H38" s="32">
        <v>27</v>
      </c>
      <c r="I38" s="32">
        <v>1</v>
      </c>
      <c r="J38" s="32">
        <v>0</v>
      </c>
      <c r="K38" s="32">
        <v>0</v>
      </c>
      <c r="L38" s="32">
        <v>0</v>
      </c>
      <c r="M38" s="32">
        <v>32</v>
      </c>
      <c r="N38" s="32">
        <v>11</v>
      </c>
      <c r="O38" s="32">
        <v>21</v>
      </c>
      <c r="P38" s="32">
        <v>0</v>
      </c>
      <c r="Q38" s="33">
        <v>0</v>
      </c>
      <c r="R38" s="18">
        <v>0</v>
      </c>
      <c r="S38" s="49">
        <v>0</v>
      </c>
    </row>
    <row r="39" spans="1:94" ht="15" thickBot="1" x14ac:dyDescent="0.4">
      <c r="A39" s="34" t="str">
        <f>"241405"</f>
        <v>241405</v>
      </c>
      <c r="B39" s="35" t="s">
        <v>33</v>
      </c>
      <c r="C39" s="36">
        <v>6101</v>
      </c>
      <c r="D39" s="36">
        <v>4883</v>
      </c>
      <c r="E39" s="36">
        <v>4844</v>
      </c>
      <c r="F39" s="36">
        <v>39</v>
      </c>
      <c r="G39" s="36">
        <v>39</v>
      </c>
      <c r="H39" s="36">
        <v>33</v>
      </c>
      <c r="I39" s="36">
        <v>0</v>
      </c>
      <c r="J39" s="36">
        <v>6</v>
      </c>
      <c r="K39" s="36">
        <v>0</v>
      </c>
      <c r="L39" s="36">
        <v>0</v>
      </c>
      <c r="M39" s="36">
        <v>36</v>
      </c>
      <c r="N39" s="36">
        <v>6</v>
      </c>
      <c r="O39" s="36">
        <v>24</v>
      </c>
      <c r="P39" s="36">
        <v>6</v>
      </c>
      <c r="Q39" s="37">
        <v>0</v>
      </c>
      <c r="R39" s="35">
        <v>0</v>
      </c>
      <c r="S39" s="50">
        <v>0</v>
      </c>
    </row>
    <row r="40" spans="1:94" s="42" customFormat="1" ht="15" thickBot="1" x14ac:dyDescent="0.4">
      <c r="A40" s="38" t="s">
        <v>34</v>
      </c>
      <c r="B40" s="39"/>
      <c r="C40" s="40">
        <v>110740</v>
      </c>
      <c r="D40" s="40">
        <v>92581</v>
      </c>
      <c r="E40" s="40">
        <v>91884</v>
      </c>
      <c r="F40" s="40">
        <v>697</v>
      </c>
      <c r="G40" s="40">
        <v>697</v>
      </c>
      <c r="H40" s="40">
        <v>591</v>
      </c>
      <c r="I40" s="40">
        <v>15</v>
      </c>
      <c r="J40" s="40">
        <v>91</v>
      </c>
      <c r="K40" s="40">
        <v>0</v>
      </c>
      <c r="L40" s="40">
        <v>0</v>
      </c>
      <c r="M40" s="40">
        <v>917</v>
      </c>
      <c r="N40" s="40">
        <v>219</v>
      </c>
      <c r="O40" s="40">
        <v>607</v>
      </c>
      <c r="P40" s="40">
        <v>91</v>
      </c>
      <c r="Q40" s="41">
        <v>0</v>
      </c>
      <c r="R40" s="41">
        <v>0</v>
      </c>
      <c r="S40" s="41">
        <v>0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x14ac:dyDescent="0.35">
      <c r="A41" s="28" t="str">
        <f>"241601"</f>
        <v>241601</v>
      </c>
      <c r="B41" s="19" t="s">
        <v>35</v>
      </c>
      <c r="C41" s="29">
        <v>7958</v>
      </c>
      <c r="D41" s="29">
        <v>6688</v>
      </c>
      <c r="E41" s="29">
        <v>6624</v>
      </c>
      <c r="F41" s="29">
        <v>64</v>
      </c>
      <c r="G41" s="29">
        <v>64</v>
      </c>
      <c r="H41" s="29">
        <v>44</v>
      </c>
      <c r="I41" s="29">
        <v>6</v>
      </c>
      <c r="J41" s="29">
        <v>14</v>
      </c>
      <c r="K41" s="29">
        <v>0</v>
      </c>
      <c r="L41" s="29">
        <v>0</v>
      </c>
      <c r="M41" s="29">
        <v>72</v>
      </c>
      <c r="N41" s="29">
        <v>17</v>
      </c>
      <c r="O41" s="29">
        <v>41</v>
      </c>
      <c r="P41" s="29">
        <v>14</v>
      </c>
      <c r="Q41" s="30">
        <v>0</v>
      </c>
      <c r="R41" s="19">
        <v>0</v>
      </c>
      <c r="S41" s="48">
        <v>0</v>
      </c>
    </row>
    <row r="42" spans="1:94" x14ac:dyDescent="0.35">
      <c r="A42" s="31" t="str">
        <f>"241602"</f>
        <v>241602</v>
      </c>
      <c r="B42" s="18" t="s">
        <v>36</v>
      </c>
      <c r="C42" s="32">
        <v>44970</v>
      </c>
      <c r="D42" s="32">
        <v>37882</v>
      </c>
      <c r="E42" s="32">
        <v>37711</v>
      </c>
      <c r="F42" s="32">
        <v>171</v>
      </c>
      <c r="G42" s="32">
        <v>171</v>
      </c>
      <c r="H42" s="32">
        <v>125</v>
      </c>
      <c r="I42" s="32">
        <v>0</v>
      </c>
      <c r="J42" s="32">
        <v>46</v>
      </c>
      <c r="K42" s="32">
        <v>0</v>
      </c>
      <c r="L42" s="32">
        <v>0</v>
      </c>
      <c r="M42" s="32">
        <v>448</v>
      </c>
      <c r="N42" s="32">
        <v>112</v>
      </c>
      <c r="O42" s="32">
        <v>290</v>
      </c>
      <c r="P42" s="32">
        <v>46</v>
      </c>
      <c r="Q42" s="33">
        <v>0</v>
      </c>
      <c r="R42" s="18">
        <v>0</v>
      </c>
      <c r="S42" s="49">
        <v>0</v>
      </c>
    </row>
    <row r="43" spans="1:94" x14ac:dyDescent="0.35">
      <c r="A43" s="31" t="str">
        <f>"241603"</f>
        <v>241603</v>
      </c>
      <c r="B43" s="18" t="s">
        <v>37</v>
      </c>
      <c r="C43" s="32">
        <v>2549</v>
      </c>
      <c r="D43" s="32">
        <v>2129</v>
      </c>
      <c r="E43" s="32">
        <v>2097</v>
      </c>
      <c r="F43" s="32">
        <v>32</v>
      </c>
      <c r="G43" s="32">
        <v>32</v>
      </c>
      <c r="H43" s="32">
        <v>31</v>
      </c>
      <c r="I43" s="32">
        <v>1</v>
      </c>
      <c r="J43" s="32">
        <v>0</v>
      </c>
      <c r="K43" s="32">
        <v>0</v>
      </c>
      <c r="L43" s="32">
        <v>0</v>
      </c>
      <c r="M43" s="32">
        <v>20</v>
      </c>
      <c r="N43" s="32">
        <v>2</v>
      </c>
      <c r="O43" s="32">
        <v>18</v>
      </c>
      <c r="P43" s="32">
        <v>0</v>
      </c>
      <c r="Q43" s="33">
        <v>0</v>
      </c>
      <c r="R43" s="18">
        <v>0</v>
      </c>
      <c r="S43" s="49">
        <v>0</v>
      </c>
    </row>
    <row r="44" spans="1:94" x14ac:dyDescent="0.35">
      <c r="A44" s="31" t="str">
        <f>"241604"</f>
        <v>241604</v>
      </c>
      <c r="B44" s="18" t="s">
        <v>38</v>
      </c>
      <c r="C44" s="32">
        <v>6165</v>
      </c>
      <c r="D44" s="32">
        <v>5087</v>
      </c>
      <c r="E44" s="32">
        <v>5012</v>
      </c>
      <c r="F44" s="32">
        <v>75</v>
      </c>
      <c r="G44" s="32">
        <v>75</v>
      </c>
      <c r="H44" s="32">
        <v>73</v>
      </c>
      <c r="I44" s="32">
        <v>1</v>
      </c>
      <c r="J44" s="32">
        <v>1</v>
      </c>
      <c r="K44" s="32">
        <v>0</v>
      </c>
      <c r="L44" s="32">
        <v>0</v>
      </c>
      <c r="M44" s="32">
        <v>31</v>
      </c>
      <c r="N44" s="32">
        <v>7</v>
      </c>
      <c r="O44" s="32">
        <v>23</v>
      </c>
      <c r="P44" s="32">
        <v>1</v>
      </c>
      <c r="Q44" s="33">
        <v>0</v>
      </c>
      <c r="R44" s="18">
        <v>0</v>
      </c>
      <c r="S44" s="49">
        <v>0</v>
      </c>
    </row>
    <row r="45" spans="1:94" x14ac:dyDescent="0.35">
      <c r="A45" s="31" t="str">
        <f>"241605"</f>
        <v>241605</v>
      </c>
      <c r="B45" s="18" t="s">
        <v>39</v>
      </c>
      <c r="C45" s="32">
        <v>15120</v>
      </c>
      <c r="D45" s="32">
        <v>12548</v>
      </c>
      <c r="E45" s="32">
        <v>12469</v>
      </c>
      <c r="F45" s="32">
        <v>79</v>
      </c>
      <c r="G45" s="32">
        <v>79</v>
      </c>
      <c r="H45" s="32">
        <v>64</v>
      </c>
      <c r="I45" s="32">
        <v>1</v>
      </c>
      <c r="J45" s="32">
        <v>14</v>
      </c>
      <c r="K45" s="32">
        <v>0</v>
      </c>
      <c r="L45" s="32">
        <v>0</v>
      </c>
      <c r="M45" s="32">
        <v>103</v>
      </c>
      <c r="N45" s="32">
        <v>21</v>
      </c>
      <c r="O45" s="32">
        <v>68</v>
      </c>
      <c r="P45" s="32">
        <v>14</v>
      </c>
      <c r="Q45" s="33">
        <v>0</v>
      </c>
      <c r="R45" s="18">
        <v>0</v>
      </c>
      <c r="S45" s="49">
        <v>0</v>
      </c>
    </row>
    <row r="46" spans="1:94" x14ac:dyDescent="0.35">
      <c r="A46" s="31" t="str">
        <f>"241606"</f>
        <v>241606</v>
      </c>
      <c r="B46" s="18" t="s">
        <v>40</v>
      </c>
      <c r="C46" s="32">
        <v>8747</v>
      </c>
      <c r="D46" s="32">
        <v>7381</v>
      </c>
      <c r="E46" s="32">
        <v>7303</v>
      </c>
      <c r="F46" s="32">
        <v>78</v>
      </c>
      <c r="G46" s="32">
        <v>78</v>
      </c>
      <c r="H46" s="32">
        <v>70</v>
      </c>
      <c r="I46" s="32">
        <v>0</v>
      </c>
      <c r="J46" s="32">
        <v>8</v>
      </c>
      <c r="K46" s="32">
        <v>0</v>
      </c>
      <c r="L46" s="32">
        <v>0</v>
      </c>
      <c r="M46" s="32">
        <v>76</v>
      </c>
      <c r="N46" s="32">
        <v>19</v>
      </c>
      <c r="O46" s="32">
        <v>49</v>
      </c>
      <c r="P46" s="32">
        <v>8</v>
      </c>
      <c r="Q46" s="33">
        <v>0</v>
      </c>
      <c r="R46" s="18">
        <v>0</v>
      </c>
      <c r="S46" s="49">
        <v>0</v>
      </c>
    </row>
    <row r="47" spans="1:94" x14ac:dyDescent="0.35">
      <c r="A47" s="31" t="str">
        <f>"241607"</f>
        <v>241607</v>
      </c>
      <c r="B47" s="18" t="s">
        <v>41</v>
      </c>
      <c r="C47" s="32">
        <v>8260</v>
      </c>
      <c r="D47" s="32">
        <v>6822</v>
      </c>
      <c r="E47" s="32">
        <v>6745</v>
      </c>
      <c r="F47" s="32">
        <v>77</v>
      </c>
      <c r="G47" s="32">
        <v>77</v>
      </c>
      <c r="H47" s="32">
        <v>70</v>
      </c>
      <c r="I47" s="32">
        <v>2</v>
      </c>
      <c r="J47" s="32">
        <v>5</v>
      </c>
      <c r="K47" s="32">
        <v>0</v>
      </c>
      <c r="L47" s="32">
        <v>0</v>
      </c>
      <c r="M47" s="32">
        <v>46</v>
      </c>
      <c r="N47" s="32">
        <v>11</v>
      </c>
      <c r="O47" s="32">
        <v>30</v>
      </c>
      <c r="P47" s="32">
        <v>5</v>
      </c>
      <c r="Q47" s="33">
        <v>0</v>
      </c>
      <c r="R47" s="18">
        <v>0</v>
      </c>
      <c r="S47" s="49">
        <v>0</v>
      </c>
    </row>
    <row r="48" spans="1:94" x14ac:dyDescent="0.35">
      <c r="A48" s="31" t="str">
        <f>"241608"</f>
        <v>241608</v>
      </c>
      <c r="B48" s="18" t="s">
        <v>42</v>
      </c>
      <c r="C48" s="32">
        <v>7302</v>
      </c>
      <c r="D48" s="32">
        <v>6165</v>
      </c>
      <c r="E48" s="32">
        <v>6110</v>
      </c>
      <c r="F48" s="32">
        <v>55</v>
      </c>
      <c r="G48" s="32">
        <v>55</v>
      </c>
      <c r="H48" s="32">
        <v>51</v>
      </c>
      <c r="I48" s="32">
        <v>1</v>
      </c>
      <c r="J48" s="32">
        <v>3</v>
      </c>
      <c r="K48" s="32">
        <v>0</v>
      </c>
      <c r="L48" s="32">
        <v>0</v>
      </c>
      <c r="M48" s="32">
        <v>63</v>
      </c>
      <c r="N48" s="32">
        <v>14</v>
      </c>
      <c r="O48" s="32">
        <v>46</v>
      </c>
      <c r="P48" s="32">
        <v>3</v>
      </c>
      <c r="Q48" s="33">
        <v>0</v>
      </c>
      <c r="R48" s="18">
        <v>0</v>
      </c>
      <c r="S48" s="49">
        <v>0</v>
      </c>
    </row>
    <row r="49" spans="1:94" x14ac:dyDescent="0.35">
      <c r="A49" s="31" t="str">
        <f>"241609"</f>
        <v>241609</v>
      </c>
      <c r="B49" s="18" t="s">
        <v>43</v>
      </c>
      <c r="C49" s="32">
        <v>5103</v>
      </c>
      <c r="D49" s="32">
        <v>4221</v>
      </c>
      <c r="E49" s="32">
        <v>4201</v>
      </c>
      <c r="F49" s="32">
        <v>20</v>
      </c>
      <c r="G49" s="32">
        <v>20</v>
      </c>
      <c r="H49" s="32">
        <v>19</v>
      </c>
      <c r="I49" s="32">
        <v>1</v>
      </c>
      <c r="J49" s="32">
        <v>0</v>
      </c>
      <c r="K49" s="32">
        <v>0</v>
      </c>
      <c r="L49" s="32">
        <v>0</v>
      </c>
      <c r="M49" s="32">
        <v>28</v>
      </c>
      <c r="N49" s="32">
        <v>5</v>
      </c>
      <c r="O49" s="32">
        <v>23</v>
      </c>
      <c r="P49" s="32">
        <v>0</v>
      </c>
      <c r="Q49" s="33">
        <v>0</v>
      </c>
      <c r="R49" s="18">
        <v>0</v>
      </c>
      <c r="S49" s="49">
        <v>0</v>
      </c>
    </row>
    <row r="50" spans="1:94" ht="15" thickBot="1" x14ac:dyDescent="0.4">
      <c r="A50" s="34" t="str">
        <f>"241610"</f>
        <v>241610</v>
      </c>
      <c r="B50" s="35" t="s">
        <v>44</v>
      </c>
      <c r="C50" s="36">
        <v>4566</v>
      </c>
      <c r="D50" s="36">
        <v>3658</v>
      </c>
      <c r="E50" s="36">
        <v>3612</v>
      </c>
      <c r="F50" s="36">
        <v>46</v>
      </c>
      <c r="G50" s="36">
        <v>46</v>
      </c>
      <c r="H50" s="36">
        <v>44</v>
      </c>
      <c r="I50" s="36">
        <v>2</v>
      </c>
      <c r="J50" s="36">
        <v>0</v>
      </c>
      <c r="K50" s="36">
        <v>0</v>
      </c>
      <c r="L50" s="36">
        <v>0</v>
      </c>
      <c r="M50" s="36">
        <v>30</v>
      </c>
      <c r="N50" s="36">
        <v>11</v>
      </c>
      <c r="O50" s="36">
        <v>19</v>
      </c>
      <c r="P50" s="36">
        <v>0</v>
      </c>
      <c r="Q50" s="37">
        <v>0</v>
      </c>
      <c r="R50" s="35">
        <v>0</v>
      </c>
      <c r="S50" s="50">
        <v>0</v>
      </c>
    </row>
    <row r="51" spans="1:94" s="42" customFormat="1" ht="15" thickBot="1" x14ac:dyDescent="0.4">
      <c r="A51" s="38" t="s">
        <v>45</v>
      </c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  <c r="R51" s="41"/>
      <c r="S51" s="41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ht="15" customHeight="1" x14ac:dyDescent="0.35">
      <c r="A52" s="28" t="str">
        <f>"246201"</f>
        <v>246201</v>
      </c>
      <c r="B52" s="19" t="s">
        <v>46</v>
      </c>
      <c r="C52" s="19">
        <v>133734</v>
      </c>
      <c r="D52" s="19">
        <v>111451</v>
      </c>
      <c r="E52" s="19">
        <v>111024</v>
      </c>
      <c r="F52" s="19">
        <v>427</v>
      </c>
      <c r="G52" s="19">
        <v>423</v>
      </c>
      <c r="H52" s="19">
        <v>202</v>
      </c>
      <c r="I52" s="19">
        <v>52</v>
      </c>
      <c r="J52" s="19">
        <v>169</v>
      </c>
      <c r="K52" s="19">
        <v>4</v>
      </c>
      <c r="L52" s="19">
        <v>0</v>
      </c>
      <c r="M52" s="19">
        <v>1206</v>
      </c>
      <c r="N52" s="19">
        <v>272</v>
      </c>
      <c r="O52" s="19">
        <v>765</v>
      </c>
      <c r="P52" s="19">
        <v>169</v>
      </c>
      <c r="Q52" s="19">
        <v>0</v>
      </c>
      <c r="R52" s="19">
        <v>0</v>
      </c>
      <c r="S52" s="48">
        <v>0</v>
      </c>
    </row>
    <row r="53" spans="1:94" x14ac:dyDescent="0.35">
      <c r="A53" s="31" t="str">
        <f>"246301"</f>
        <v>246301</v>
      </c>
      <c r="B53" s="18" t="s">
        <v>47</v>
      </c>
      <c r="C53" s="18">
        <v>90622</v>
      </c>
      <c r="D53" s="18">
        <v>74842</v>
      </c>
      <c r="E53" s="18">
        <v>74220</v>
      </c>
      <c r="F53" s="18">
        <v>622</v>
      </c>
      <c r="G53" s="18">
        <v>620</v>
      </c>
      <c r="H53" s="18">
        <v>416</v>
      </c>
      <c r="I53" s="18">
        <v>1</v>
      </c>
      <c r="J53" s="18">
        <v>203</v>
      </c>
      <c r="K53" s="18">
        <v>2</v>
      </c>
      <c r="L53" s="18">
        <v>0</v>
      </c>
      <c r="M53" s="18">
        <v>1010</v>
      </c>
      <c r="N53" s="18">
        <v>304</v>
      </c>
      <c r="O53" s="18">
        <v>503</v>
      </c>
      <c r="P53" s="18">
        <v>203</v>
      </c>
      <c r="Q53" s="18">
        <v>0</v>
      </c>
      <c r="R53" s="18">
        <v>0</v>
      </c>
      <c r="S53" s="49">
        <v>0</v>
      </c>
    </row>
    <row r="54" spans="1:94" x14ac:dyDescent="0.35">
      <c r="A54" s="31" t="str">
        <f>"246501"</f>
        <v>246501</v>
      </c>
      <c r="B54" s="18" t="s">
        <v>48</v>
      </c>
      <c r="C54" s="18">
        <v>107593</v>
      </c>
      <c r="D54" s="18">
        <v>90263</v>
      </c>
      <c r="E54" s="18">
        <v>89879</v>
      </c>
      <c r="F54" s="18">
        <v>384</v>
      </c>
      <c r="G54" s="18">
        <v>382</v>
      </c>
      <c r="H54" s="18">
        <v>230</v>
      </c>
      <c r="I54" s="18">
        <v>39</v>
      </c>
      <c r="J54" s="18">
        <v>113</v>
      </c>
      <c r="K54" s="18">
        <v>2</v>
      </c>
      <c r="L54" s="18">
        <v>0</v>
      </c>
      <c r="M54" s="18">
        <v>1045</v>
      </c>
      <c r="N54" s="18">
        <v>178</v>
      </c>
      <c r="O54" s="18">
        <v>754</v>
      </c>
      <c r="P54" s="18">
        <v>113</v>
      </c>
      <c r="Q54" s="18">
        <v>0</v>
      </c>
      <c r="R54" s="18">
        <v>0</v>
      </c>
      <c r="S54" s="49">
        <v>0</v>
      </c>
    </row>
    <row r="55" spans="1:94" x14ac:dyDescent="0.35">
      <c r="A55" s="31" t="str">
        <f>"246601"</f>
        <v>246601</v>
      </c>
      <c r="B55" s="18" t="s">
        <v>49</v>
      </c>
      <c r="C55" s="18">
        <v>157718</v>
      </c>
      <c r="D55" s="18">
        <v>130736</v>
      </c>
      <c r="E55" s="18">
        <v>129677</v>
      </c>
      <c r="F55" s="18">
        <v>1059</v>
      </c>
      <c r="G55" s="18">
        <v>1054</v>
      </c>
      <c r="H55" s="18">
        <v>622</v>
      </c>
      <c r="I55" s="18">
        <v>58</v>
      </c>
      <c r="J55" s="18">
        <v>374</v>
      </c>
      <c r="K55" s="18">
        <v>6</v>
      </c>
      <c r="L55" s="18">
        <v>0</v>
      </c>
      <c r="M55" s="18">
        <v>1849</v>
      </c>
      <c r="N55" s="18">
        <v>303</v>
      </c>
      <c r="O55" s="18">
        <v>1172</v>
      </c>
      <c r="P55" s="18">
        <v>374</v>
      </c>
      <c r="Q55" s="18">
        <v>1</v>
      </c>
      <c r="R55" s="18">
        <v>0</v>
      </c>
      <c r="S55" s="49">
        <v>0</v>
      </c>
    </row>
    <row r="56" spans="1:94" x14ac:dyDescent="0.35">
      <c r="A56" s="31" t="str">
        <f>"246801"</f>
        <v>246801</v>
      </c>
      <c r="B56" s="18" t="s">
        <v>50</v>
      </c>
      <c r="C56" s="18">
        <v>82831</v>
      </c>
      <c r="D56" s="18">
        <v>68627</v>
      </c>
      <c r="E56" s="18">
        <v>68328</v>
      </c>
      <c r="F56" s="18">
        <v>299</v>
      </c>
      <c r="G56" s="18">
        <v>298</v>
      </c>
      <c r="H56" s="18">
        <v>184</v>
      </c>
      <c r="I56" s="18">
        <v>5</v>
      </c>
      <c r="J56" s="18">
        <v>109</v>
      </c>
      <c r="K56" s="18">
        <v>1</v>
      </c>
      <c r="L56" s="18">
        <v>0</v>
      </c>
      <c r="M56" s="18">
        <v>676</v>
      </c>
      <c r="N56" s="18">
        <v>179</v>
      </c>
      <c r="O56" s="18">
        <v>388</v>
      </c>
      <c r="P56" s="18">
        <v>109</v>
      </c>
      <c r="Q56" s="18">
        <v>0</v>
      </c>
      <c r="R56" s="18">
        <v>0</v>
      </c>
      <c r="S56" s="49">
        <v>0</v>
      </c>
    </row>
    <row r="57" spans="1:94" x14ac:dyDescent="0.35">
      <c r="A57" s="31" t="str">
        <f>"246901"</f>
        <v>246901</v>
      </c>
      <c r="B57" s="18" t="s">
        <v>51</v>
      </c>
      <c r="C57" s="18">
        <v>255565</v>
      </c>
      <c r="D57" s="18">
        <v>214402</v>
      </c>
      <c r="E57" s="18">
        <v>213660</v>
      </c>
      <c r="F57" s="18">
        <v>742</v>
      </c>
      <c r="G57" s="18">
        <v>730</v>
      </c>
      <c r="H57" s="18">
        <v>566</v>
      </c>
      <c r="I57" s="18">
        <v>0</v>
      </c>
      <c r="J57" s="18">
        <v>164</v>
      </c>
      <c r="K57" s="18">
        <v>12</v>
      </c>
      <c r="L57" s="18">
        <v>0</v>
      </c>
      <c r="M57" s="18">
        <v>3107</v>
      </c>
      <c r="N57" s="18">
        <v>490</v>
      </c>
      <c r="O57" s="18">
        <v>2453</v>
      </c>
      <c r="P57" s="18">
        <v>164</v>
      </c>
      <c r="Q57" s="18">
        <v>0</v>
      </c>
      <c r="R57" s="18">
        <v>0</v>
      </c>
      <c r="S57" s="49">
        <v>0</v>
      </c>
    </row>
    <row r="58" spans="1:94" x14ac:dyDescent="0.35">
      <c r="A58" s="31" t="str">
        <f>"247001"</f>
        <v>247001</v>
      </c>
      <c r="B58" s="18" t="s">
        <v>52</v>
      </c>
      <c r="C58" s="18">
        <v>66904</v>
      </c>
      <c r="D58" s="18">
        <v>54333</v>
      </c>
      <c r="E58" s="18">
        <v>54022</v>
      </c>
      <c r="F58" s="18">
        <v>311</v>
      </c>
      <c r="G58" s="18">
        <v>310</v>
      </c>
      <c r="H58" s="18">
        <v>172</v>
      </c>
      <c r="I58" s="18">
        <v>37</v>
      </c>
      <c r="J58" s="18">
        <v>101</v>
      </c>
      <c r="K58" s="18">
        <v>1</v>
      </c>
      <c r="L58" s="18">
        <v>0</v>
      </c>
      <c r="M58" s="18">
        <v>591</v>
      </c>
      <c r="N58" s="18">
        <v>129</v>
      </c>
      <c r="O58" s="18">
        <v>361</v>
      </c>
      <c r="P58" s="18">
        <v>101</v>
      </c>
      <c r="Q58" s="18">
        <v>0</v>
      </c>
      <c r="R58" s="18">
        <v>0</v>
      </c>
      <c r="S58" s="49">
        <v>0</v>
      </c>
    </row>
    <row r="59" spans="1:94" x14ac:dyDescent="0.35">
      <c r="A59" s="31" t="str">
        <f>"247101"</f>
        <v>247101</v>
      </c>
      <c r="B59" s="18" t="s">
        <v>53</v>
      </c>
      <c r="C59" s="18">
        <v>49094</v>
      </c>
      <c r="D59" s="18">
        <v>40567</v>
      </c>
      <c r="E59" s="18">
        <v>40508</v>
      </c>
      <c r="F59" s="18">
        <v>59</v>
      </c>
      <c r="G59" s="18">
        <v>57</v>
      </c>
      <c r="H59" s="18">
        <v>38</v>
      </c>
      <c r="I59" s="18">
        <v>7</v>
      </c>
      <c r="J59" s="18">
        <v>12</v>
      </c>
      <c r="K59" s="18">
        <v>2</v>
      </c>
      <c r="L59" s="18">
        <v>0</v>
      </c>
      <c r="M59" s="18">
        <v>340</v>
      </c>
      <c r="N59" s="18">
        <v>130</v>
      </c>
      <c r="O59" s="18">
        <v>198</v>
      </c>
      <c r="P59" s="18">
        <v>12</v>
      </c>
      <c r="Q59" s="18">
        <v>0</v>
      </c>
      <c r="R59" s="18">
        <v>0</v>
      </c>
      <c r="S59" s="49">
        <v>0</v>
      </c>
    </row>
    <row r="60" spans="1:94" x14ac:dyDescent="0.35">
      <c r="A60" s="31" t="str">
        <f>"247201"</f>
        <v>247201</v>
      </c>
      <c r="B60" s="18" t="s">
        <v>54</v>
      </c>
      <c r="C60" s="18">
        <v>123400</v>
      </c>
      <c r="D60" s="18">
        <v>100883</v>
      </c>
      <c r="E60" s="18">
        <v>100643</v>
      </c>
      <c r="F60" s="18">
        <v>240</v>
      </c>
      <c r="G60" s="18">
        <v>238</v>
      </c>
      <c r="H60" s="18">
        <v>100</v>
      </c>
      <c r="I60" s="18">
        <v>38</v>
      </c>
      <c r="J60" s="18">
        <v>100</v>
      </c>
      <c r="K60" s="18">
        <v>2</v>
      </c>
      <c r="L60" s="18">
        <v>0</v>
      </c>
      <c r="M60" s="18">
        <v>970</v>
      </c>
      <c r="N60" s="18">
        <v>288</v>
      </c>
      <c r="O60" s="18">
        <v>582</v>
      </c>
      <c r="P60" s="18">
        <v>100</v>
      </c>
      <c r="Q60" s="18">
        <v>0</v>
      </c>
      <c r="R60" s="18">
        <v>0</v>
      </c>
      <c r="S60" s="49">
        <v>0</v>
      </c>
    </row>
    <row r="61" spans="1:94" x14ac:dyDescent="0.35">
      <c r="A61" s="31" t="str">
        <f>"247401"</f>
        <v>247401</v>
      </c>
      <c r="B61" s="18" t="s">
        <v>55</v>
      </c>
      <c r="C61" s="18">
        <v>58764</v>
      </c>
      <c r="D61" s="18">
        <v>48828</v>
      </c>
      <c r="E61" s="18">
        <v>48630</v>
      </c>
      <c r="F61" s="18">
        <v>198</v>
      </c>
      <c r="G61" s="18">
        <v>198</v>
      </c>
      <c r="H61" s="18">
        <v>128</v>
      </c>
      <c r="I61" s="18">
        <v>8</v>
      </c>
      <c r="J61" s="18">
        <v>62</v>
      </c>
      <c r="K61" s="18">
        <v>0</v>
      </c>
      <c r="L61" s="18">
        <v>0</v>
      </c>
      <c r="M61" s="18">
        <v>591</v>
      </c>
      <c r="N61" s="18">
        <v>189</v>
      </c>
      <c r="O61" s="18">
        <v>340</v>
      </c>
      <c r="P61" s="18">
        <v>62</v>
      </c>
      <c r="Q61" s="18">
        <v>0</v>
      </c>
      <c r="R61" s="18">
        <v>0</v>
      </c>
      <c r="S61" s="49">
        <v>0</v>
      </c>
    </row>
    <row r="62" spans="1:94" x14ac:dyDescent="0.35">
      <c r="A62" s="31" t="str">
        <f>"247501"</f>
        <v>247501</v>
      </c>
      <c r="B62" s="18" t="s">
        <v>56</v>
      </c>
      <c r="C62" s="18">
        <v>175712</v>
      </c>
      <c r="D62" s="18">
        <v>149277</v>
      </c>
      <c r="E62" s="18">
        <v>148596</v>
      </c>
      <c r="F62" s="18">
        <v>681</v>
      </c>
      <c r="G62" s="18">
        <v>679</v>
      </c>
      <c r="H62" s="18">
        <v>358</v>
      </c>
      <c r="I62" s="18">
        <v>73</v>
      </c>
      <c r="J62" s="18">
        <v>248</v>
      </c>
      <c r="K62" s="18">
        <v>2</v>
      </c>
      <c r="L62" s="18">
        <v>0</v>
      </c>
      <c r="M62" s="18">
        <v>2183</v>
      </c>
      <c r="N62" s="18">
        <v>344</v>
      </c>
      <c r="O62" s="18">
        <v>1591</v>
      </c>
      <c r="P62" s="18">
        <v>248</v>
      </c>
      <c r="Q62" s="18">
        <v>0</v>
      </c>
      <c r="R62" s="18">
        <v>0</v>
      </c>
      <c r="S62" s="49">
        <v>0</v>
      </c>
    </row>
    <row r="63" spans="1:94" x14ac:dyDescent="0.35">
      <c r="A63" s="31" t="str">
        <f>"247601"</f>
        <v>247601</v>
      </c>
      <c r="B63" s="18" t="s">
        <v>57</v>
      </c>
      <c r="C63" s="18">
        <v>42436</v>
      </c>
      <c r="D63" s="18">
        <v>35158</v>
      </c>
      <c r="E63" s="18">
        <v>35046</v>
      </c>
      <c r="F63" s="18">
        <v>112</v>
      </c>
      <c r="G63" s="18">
        <v>112</v>
      </c>
      <c r="H63" s="18">
        <v>75</v>
      </c>
      <c r="I63" s="18">
        <v>10</v>
      </c>
      <c r="J63" s="18">
        <v>27</v>
      </c>
      <c r="K63" s="18">
        <v>0</v>
      </c>
      <c r="L63" s="18">
        <v>0</v>
      </c>
      <c r="M63" s="18">
        <v>341</v>
      </c>
      <c r="N63" s="18">
        <v>126</v>
      </c>
      <c r="O63" s="18">
        <v>188</v>
      </c>
      <c r="P63" s="18">
        <v>27</v>
      </c>
      <c r="Q63" s="18">
        <v>0</v>
      </c>
      <c r="R63" s="18">
        <v>0</v>
      </c>
      <c r="S63" s="49">
        <v>0</v>
      </c>
    </row>
    <row r="64" spans="1:94" x14ac:dyDescent="0.35">
      <c r="A64" s="31" t="str">
        <f>"247701"</f>
        <v>247701</v>
      </c>
      <c r="B64" s="18" t="s">
        <v>58</v>
      </c>
      <c r="C64" s="18">
        <v>114456</v>
      </c>
      <c r="D64" s="18">
        <v>93469</v>
      </c>
      <c r="E64" s="18">
        <v>92976</v>
      </c>
      <c r="F64" s="18">
        <v>493</v>
      </c>
      <c r="G64" s="18">
        <v>483</v>
      </c>
      <c r="H64" s="18">
        <v>266</v>
      </c>
      <c r="I64" s="18">
        <v>150</v>
      </c>
      <c r="J64" s="18">
        <v>67</v>
      </c>
      <c r="K64" s="18">
        <v>10</v>
      </c>
      <c r="L64" s="18">
        <v>0</v>
      </c>
      <c r="M64" s="18">
        <v>964</v>
      </c>
      <c r="N64" s="18">
        <v>188</v>
      </c>
      <c r="O64" s="18">
        <v>709</v>
      </c>
      <c r="P64" s="18">
        <v>67</v>
      </c>
      <c r="Q64" s="18">
        <v>0</v>
      </c>
      <c r="R64" s="18">
        <v>0</v>
      </c>
      <c r="S64" s="49">
        <v>0</v>
      </c>
    </row>
    <row r="65" spans="1:19" ht="15" thickBot="1" x14ac:dyDescent="0.4">
      <c r="A65" s="51" t="str">
        <f>"247801"</f>
        <v>247801</v>
      </c>
      <c r="B65" s="52" t="s">
        <v>59</v>
      </c>
      <c r="C65" s="52">
        <v>144733</v>
      </c>
      <c r="D65" s="52">
        <v>120268</v>
      </c>
      <c r="E65" s="52">
        <v>119906</v>
      </c>
      <c r="F65" s="52">
        <v>362</v>
      </c>
      <c r="G65" s="52">
        <v>362</v>
      </c>
      <c r="H65" s="52">
        <v>176</v>
      </c>
      <c r="I65" s="52">
        <v>31</v>
      </c>
      <c r="J65" s="52">
        <v>155</v>
      </c>
      <c r="K65" s="52">
        <v>0</v>
      </c>
      <c r="L65" s="52">
        <v>0</v>
      </c>
      <c r="M65" s="52">
        <v>1194</v>
      </c>
      <c r="N65" s="52">
        <v>304</v>
      </c>
      <c r="O65" s="52">
        <v>735</v>
      </c>
      <c r="P65" s="52">
        <v>155</v>
      </c>
      <c r="Q65" s="52">
        <v>0</v>
      </c>
      <c r="R65" s="52">
        <v>0</v>
      </c>
      <c r="S65" s="53">
        <v>0</v>
      </c>
    </row>
    <row r="66" spans="1:19" s="54" customFormat="1" ht="15" thickBot="1" x14ac:dyDescent="0.4">
      <c r="A66" s="45" t="s">
        <v>83</v>
      </c>
      <c r="B66" s="46"/>
      <c r="C66" s="27">
        <v>2148069</v>
      </c>
      <c r="D66" s="27">
        <v>1779380</v>
      </c>
      <c r="E66" s="27">
        <v>1770361</v>
      </c>
      <c r="F66" s="27">
        <v>9019</v>
      </c>
      <c r="G66" s="27">
        <v>8963</v>
      </c>
      <c r="H66" s="27">
        <v>5948</v>
      </c>
      <c r="I66" s="27">
        <v>678</v>
      </c>
      <c r="J66" s="27">
        <v>2337</v>
      </c>
      <c r="K66" s="27">
        <v>57</v>
      </c>
      <c r="L66" s="27">
        <v>0</v>
      </c>
      <c r="M66" s="27">
        <v>20458</v>
      </c>
      <c r="N66" s="27">
        <v>4779</v>
      </c>
      <c r="O66" s="27">
        <v>13342</v>
      </c>
      <c r="P66" s="27">
        <v>2337</v>
      </c>
      <c r="Q66" s="27">
        <v>1</v>
      </c>
      <c r="R66" s="27">
        <v>0</v>
      </c>
      <c r="S66" s="47">
        <v>0</v>
      </c>
    </row>
  </sheetData>
  <mergeCells count="13">
    <mergeCell ref="F4:F5"/>
    <mergeCell ref="G4:J4"/>
    <mergeCell ref="K4:L4"/>
    <mergeCell ref="M4:Q4"/>
    <mergeCell ref="R4:S4"/>
    <mergeCell ref="A66:B66"/>
    <mergeCell ref="A3:A5"/>
    <mergeCell ref="B3:B5"/>
    <mergeCell ref="C3:C5"/>
    <mergeCell ref="D3:F3"/>
    <mergeCell ref="G3:S3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2023-05-05T06:50:18Z</dcterms:created>
  <dcterms:modified xsi:type="dcterms:W3CDTF">2023-05-05T07:34:45Z</dcterms:modified>
</cp:coreProperties>
</file>