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usz_pytel\Documents\"/>
    </mc:Choice>
  </mc:AlternateContent>
  <bookViews>
    <workbookView xWindow="0" yWindow="0" windowWidth="28770" windowHeight="11070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7" i="1"/>
  <c r="A18" i="1" l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</calcChain>
</file>

<file path=xl/sharedStrings.xml><?xml version="1.0" encoding="utf-8"?>
<sst xmlns="http://schemas.openxmlformats.org/spreadsheetml/2006/main" count="76" uniqueCount="76">
  <si>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</si>
  <si>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</si>
  <si>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</si>
  <si>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</si>
  <si>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</si>
  <si>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</si>
  <si>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</si>
  <si>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</si>
  <si>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</si>
  <si>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</si>
  <si>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</si>
  <si>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</si>
  <si>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</si>
  <si>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</si>
  <si>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</si>
  <si>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</si>
  <si>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</si>
  <si>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</si>
  <si>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</si>
  <si>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</si>
  <si>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</si>
  <si>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</si>
  <si>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</si>
  <si>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</si>
  <si>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</si>
  <si>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</si>
  <si>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</si>
  <si>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</si>
  <si>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</si>
  <si>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</si>
  <si>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</si>
  <si>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</si>
  <si>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</si>
  <si>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</si>
  <si>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</si>
  <si>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</si>
  <si>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</si>
  <si>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</si>
  <si>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</si>
  <si>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</si>
  <si>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</si>
  <si>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</si>
  <si>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</si>
  <si>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</si>
  <si>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</si>
  <si>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</si>
  <si>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</si>
  <si>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</si>
  <si>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</si>
  <si>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</si>
  <si>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</si>
  <si>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</si>
  <si>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</si>
  <si>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</si>
  <si>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</si>
  <si>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</si>
  <si>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</si>
  <si>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</si>
  <si>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</si>
  <si>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</si>
  <si>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</si>
  <si>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</si>
  <si>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</si>
  <si>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
mieszkańców</t>
  </si>
  <si>
    <t>Liczba wyborców ujętych w Centralnym Rejestrze Wyborców</t>
  </si>
  <si>
    <t>Miasta na prawach powiatu</t>
  </si>
  <si>
    <t>liczba wyborców posiadających obywatelstwo krajów UE</t>
  </si>
  <si>
    <t>liczba wyborców posiadających obywatelstwo UK</t>
  </si>
  <si>
    <t>liczba osób pozbawionych prawa wybierania ogółem</t>
  </si>
  <si>
    <t>liczba osób pozbawionych prawa wybierania posiadających obywatelstwo krajów UE</t>
  </si>
  <si>
    <t>liczba osób pozbawionych prawa wybierania posiadających obywatelstwo UK</t>
  </si>
  <si>
    <t>W ogólnej liczbie wyborców</t>
  </si>
  <si>
    <t>Ogółem</t>
  </si>
  <si>
    <t>Stan Centralnego Rejestru Wyborców na dzień 30.09.2023 r.</t>
  </si>
  <si>
    <t>w tym, w stałym obwodzie 
z urzędu</t>
  </si>
  <si>
    <t>w tym, w stałym obwodzie wpisanych 
na 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</si>
</sst>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indexed="8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Fill="1"/>
    <xf numFmtId="0" fontId="19" fillId="0" borderId="10" xfId="0" applyFont="1" applyBorder="1" applyAlignment="1" applyProtection="1">
      <alignment horizontal="right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right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right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righ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0" fillId="33" borderId="19" xfId="0" applyFont="1" applyFill="1" applyBorder="1"/>
    <xf numFmtId="3" fontId="20" fillId="33" borderId="19" xfId="0" applyNumberFormat="1" applyFont="1" applyFill="1" applyBorder="1"/>
    <xf numFmtId="0" fontId="0" fillId="0" borderId="19" xfId="0" applyBorder="1"/>
    <xf numFmtId="0" fontId="20" fillId="33" borderId="19" xfId="0" applyFont="1" applyFill="1" applyBorder="1" applyAlignment="1">
      <alignment horizontal="center"/>
    </xf>
    <xf numFmtId="3" fontId="20" fillId="33" borderId="26" xfId="0" applyNumberFormat="1" applyFont="1" applyFill="1" applyBorder="1"/>
    <xf numFmtId="0" fontId="0" fillId="0" borderId="26" xfId="0" applyBorder="1"/>
    <xf numFmtId="3" fontId="0" fillId="33" borderId="26" xfId="0" applyNumberFormat="1" applyFill="1" applyBorder="1"/>
    <xf numFmtId="3" fontId="20" fillId="33" borderId="33" xfId="0" applyNumberFormat="1" applyFont="1" applyFill="1" applyBorder="1"/>
    <xf numFmtId="3" fontId="20" fillId="33" borderId="34" xfId="0" applyNumberFormat="1" applyFont="1" applyFill="1" applyBorder="1"/>
    <xf numFmtId="0" fontId="0" fillId="0" borderId="33" xfId="0" applyBorder="1"/>
    <xf numFmtId="0" fontId="0" fillId="0" borderId="34" xfId="0" applyBorder="1"/>
    <xf numFmtId="3" fontId="0" fillId="33" borderId="35" xfId="0" applyNumberFormat="1" applyFill="1" applyBorder="1"/>
    <xf numFmtId="3" fontId="0" fillId="33" borderId="36" xfId="0" applyNumberFormat="1" applyFill="1" applyBorder="1"/>
    <xf numFmtId="3" fontId="0" fillId="33" borderId="37" xfId="0" applyNumberFormat="1" applyFill="1" applyBorder="1"/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vertical="top"/>
    </xf>
    <xf numFmtId="0" fontId="19" fillId="0" borderId="39" xfId="0" applyFont="1" applyBorder="1" applyAlignment="1" applyProtection="1">
      <alignment vertical="top"/>
    </xf>
    <xf numFmtId="0" fontId="21" fillId="0" borderId="40" xfId="0" applyFont="1" applyBorder="1" applyAlignment="1" applyProtection="1">
      <alignment horizontal="center" wrapText="1"/>
    </xf>
    <xf numFmtId="0" fontId="19" fillId="0" borderId="32" xfId="0" applyFont="1" applyBorder="1" applyAlignment="1" applyProtection="1">
      <alignment horizontal="left" vertical="top"/>
    </xf>
    <xf numFmtId="0" fontId="21" fillId="0" borderId="41" xfId="0" applyFont="1" applyBorder="1" applyAlignment="1" applyProtection="1">
      <alignment horizontal="center" wrapText="1"/>
    </xf>
    <xf numFmtId="0" fontId="19" fillId="0" borderId="30" xfId="0" applyFont="1" applyBorder="1" applyAlignment="1" applyProtection="1">
      <alignment horizontal="left" vertical="top"/>
    </xf>
    <xf numFmtId="0" fontId="19" fillId="0" borderId="31" xfId="0" applyFont="1" applyBorder="1" applyAlignment="1" applyProtection="1">
      <alignment horizontal="left" vertical="top"/>
    </xf>
    <xf numFmtId="0" fontId="21" fillId="0" borderId="42" xfId="0" applyFont="1" applyBorder="1" applyAlignment="1" applyProtection="1">
      <alignment horizontal="center" wrapText="1"/>
    </xf>
    <xf numFmtId="0" fontId="21" fillId="0" borderId="43" xfId="0" applyFont="1" applyBorder="1" applyAlignment="1" applyProtection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7"/>
  <sheetViews>
    <sheetView tabSelected="1" workbookViewId="0">
      <selection activeCell="C55" sqref="C55"/>
    </sheetView>
  </sheetViews>
  <sheetFormatPr defaultRowHeight="15" x14ac:dyDescent="0.25"/>
  <cols>
    <col min="1" max="1" width="9.28515625" customWidth="1"/>
    <col min="2" max="2" width="23.140625" bestFit="1" customWidth="1"/>
    <col min="3" max="3" width="12.7109375" customWidth="1"/>
    <col min="7" max="11" width="17" customWidth="1"/>
  </cols>
  <sheetData>
    <row r="1" spans="1:94" ht="14.1" customHeight="1" x14ac:dyDescent="0.25">
      <c r="A1" s="1" t="s">
        <v>60</v>
      </c>
      <c r="K1" s="2" t="s">
        <v>73</v>
      </c>
      <c r="P1" s="2"/>
      <c r="Q1" s="2"/>
      <c r="R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15.75" thickBot="1" x14ac:dyDescent="0.3">
      <c r="A2" s="1"/>
      <c r="P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33.75" customHeight="1" thickBot="1" x14ac:dyDescent="0.3">
      <c r="A3" s="4" t="s">
        <v>61</v>
      </c>
      <c r="B3" s="5" t="s">
        <v>62</v>
      </c>
      <c r="C3" s="12" t="s">
        <v>63</v>
      </c>
      <c r="D3" s="39" t="s">
        <v>64</v>
      </c>
      <c r="E3" s="40"/>
      <c r="F3" s="40"/>
      <c r="G3" s="40"/>
      <c r="H3" s="40"/>
      <c r="I3" s="40"/>
      <c r="J3" s="40"/>
      <c r="K3" s="4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94" ht="27" customHeight="1" x14ac:dyDescent="0.25">
      <c r="A4" s="13"/>
      <c r="B4" s="14"/>
      <c r="C4" s="15"/>
      <c r="D4" s="45" t="s">
        <v>72</v>
      </c>
      <c r="E4" s="47"/>
      <c r="F4" s="48"/>
      <c r="G4" s="19" t="s">
        <v>71</v>
      </c>
      <c r="H4" s="20"/>
      <c r="I4" s="20"/>
      <c r="J4" s="20"/>
      <c r="K4" s="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4" ht="33.950000000000003" customHeight="1" x14ac:dyDescent="0.25">
      <c r="A5" s="6"/>
      <c r="B5" s="7"/>
      <c r="C5" s="10"/>
      <c r="D5" s="42"/>
      <c r="E5" s="46" t="s">
        <v>74</v>
      </c>
      <c r="F5" s="49" t="s">
        <v>75</v>
      </c>
      <c r="G5" s="22" t="s">
        <v>66</v>
      </c>
      <c r="H5" s="16" t="s">
        <v>67</v>
      </c>
      <c r="I5" s="16" t="s">
        <v>68</v>
      </c>
      <c r="J5" s="16" t="s">
        <v>69</v>
      </c>
      <c r="K5" s="18" t="s">
        <v>70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4" ht="18" customHeight="1" x14ac:dyDescent="0.25">
      <c r="A6" s="8"/>
      <c r="B6" s="9"/>
      <c r="C6" s="11"/>
      <c r="D6" s="43"/>
      <c r="E6" s="44"/>
      <c r="F6" s="50"/>
      <c r="G6" s="23"/>
      <c r="H6" s="17"/>
      <c r="I6" s="17"/>
      <c r="J6" s="17"/>
      <c r="K6" s="2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4" x14ac:dyDescent="0.25">
      <c r="A7" s="25" t="s">
        <v>0</v>
      </c>
      <c r="B7" s="25"/>
      <c r="C7" s="29">
        <v>135924</v>
      </c>
      <c r="D7" s="32">
        <v>113179</v>
      </c>
      <c r="E7" s="26">
        <v>112264</v>
      </c>
      <c r="F7" s="33">
        <v>915</v>
      </c>
      <c r="G7" s="32">
        <v>8</v>
      </c>
      <c r="H7" s="26">
        <v>0</v>
      </c>
      <c r="I7" s="26">
        <v>269</v>
      </c>
      <c r="J7" s="26">
        <v>0</v>
      </c>
      <c r="K7" s="33">
        <v>0</v>
      </c>
    </row>
    <row r="8" spans="1:94" x14ac:dyDescent="0.25">
      <c r="A8" s="51" t="str">
        <f>"240101"</f>
        <v>240101</v>
      </c>
      <c r="B8" s="27" t="s">
        <v>1</v>
      </c>
      <c r="C8" s="30">
        <v>49266</v>
      </c>
      <c r="D8" s="34">
        <v>41164</v>
      </c>
      <c r="E8" s="27">
        <v>40947</v>
      </c>
      <c r="F8" s="35">
        <v>217</v>
      </c>
      <c r="G8" s="34">
        <v>3</v>
      </c>
      <c r="H8" s="27">
        <v>0</v>
      </c>
      <c r="I8" s="27">
        <v>113</v>
      </c>
      <c r="J8" s="27">
        <v>0</v>
      </c>
      <c r="K8" s="35">
        <v>0</v>
      </c>
    </row>
    <row r="9" spans="1:94" x14ac:dyDescent="0.25">
      <c r="A9" s="51" t="str">
        <f>"240102"</f>
        <v>240102</v>
      </c>
      <c r="B9" s="27" t="s">
        <v>2</v>
      </c>
      <c r="C9" s="30">
        <v>28190</v>
      </c>
      <c r="D9" s="34">
        <v>23770</v>
      </c>
      <c r="E9" s="27">
        <v>23557</v>
      </c>
      <c r="F9" s="35">
        <v>213</v>
      </c>
      <c r="G9" s="34">
        <v>0</v>
      </c>
      <c r="H9" s="27">
        <v>0</v>
      </c>
      <c r="I9" s="27">
        <v>59</v>
      </c>
      <c r="J9" s="27">
        <v>0</v>
      </c>
      <c r="K9" s="35">
        <v>0</v>
      </c>
    </row>
    <row r="10" spans="1:94" x14ac:dyDescent="0.25">
      <c r="A10" s="51" t="str">
        <f>"240103"</f>
        <v>240103</v>
      </c>
      <c r="B10" s="27" t="s">
        <v>3</v>
      </c>
      <c r="C10" s="30">
        <v>8193</v>
      </c>
      <c r="D10" s="34">
        <v>6876</v>
      </c>
      <c r="E10" s="27">
        <v>6823</v>
      </c>
      <c r="F10" s="35">
        <v>53</v>
      </c>
      <c r="G10" s="34">
        <v>0</v>
      </c>
      <c r="H10" s="27">
        <v>0</v>
      </c>
      <c r="I10" s="27">
        <v>13</v>
      </c>
      <c r="J10" s="27">
        <v>0</v>
      </c>
      <c r="K10" s="35">
        <v>0</v>
      </c>
    </row>
    <row r="11" spans="1:94" x14ac:dyDescent="0.25">
      <c r="A11" s="51" t="str">
        <f>"240104"</f>
        <v>240104</v>
      </c>
      <c r="B11" s="27" t="s">
        <v>4</v>
      </c>
      <c r="C11" s="30">
        <v>11966</v>
      </c>
      <c r="D11" s="34">
        <v>9848</v>
      </c>
      <c r="E11" s="27">
        <v>9764</v>
      </c>
      <c r="F11" s="35">
        <v>84</v>
      </c>
      <c r="G11" s="34">
        <v>0</v>
      </c>
      <c r="H11" s="27">
        <v>0</v>
      </c>
      <c r="I11" s="27">
        <v>13</v>
      </c>
      <c r="J11" s="27">
        <v>0</v>
      </c>
      <c r="K11" s="35">
        <v>0</v>
      </c>
    </row>
    <row r="12" spans="1:94" x14ac:dyDescent="0.25">
      <c r="A12" s="51" t="str">
        <f>"240105"</f>
        <v>240105</v>
      </c>
      <c r="B12" s="27" t="s">
        <v>5</v>
      </c>
      <c r="C12" s="30">
        <v>7532</v>
      </c>
      <c r="D12" s="34">
        <v>6196</v>
      </c>
      <c r="E12" s="27">
        <v>6120</v>
      </c>
      <c r="F12" s="35">
        <v>76</v>
      </c>
      <c r="G12" s="34">
        <v>0</v>
      </c>
      <c r="H12" s="27">
        <v>0</v>
      </c>
      <c r="I12" s="27">
        <v>15</v>
      </c>
      <c r="J12" s="27">
        <v>0</v>
      </c>
      <c r="K12" s="35">
        <v>0</v>
      </c>
    </row>
    <row r="13" spans="1:94" x14ac:dyDescent="0.25">
      <c r="A13" s="51" t="str">
        <f>"240106"</f>
        <v>240106</v>
      </c>
      <c r="B13" s="27" t="s">
        <v>6</v>
      </c>
      <c r="C13" s="30">
        <v>11954</v>
      </c>
      <c r="D13" s="34">
        <v>9857</v>
      </c>
      <c r="E13" s="27">
        <v>9782</v>
      </c>
      <c r="F13" s="35">
        <v>75</v>
      </c>
      <c r="G13" s="34">
        <v>0</v>
      </c>
      <c r="H13" s="27">
        <v>0</v>
      </c>
      <c r="I13" s="27">
        <v>19</v>
      </c>
      <c r="J13" s="27">
        <v>0</v>
      </c>
      <c r="K13" s="35">
        <v>0</v>
      </c>
    </row>
    <row r="14" spans="1:94" x14ac:dyDescent="0.25">
      <c r="A14" s="51" t="str">
        <f>"240107"</f>
        <v>240107</v>
      </c>
      <c r="B14" s="27" t="s">
        <v>7</v>
      </c>
      <c r="C14" s="30">
        <v>12206</v>
      </c>
      <c r="D14" s="34">
        <v>10007</v>
      </c>
      <c r="E14" s="27">
        <v>9900</v>
      </c>
      <c r="F14" s="35">
        <v>107</v>
      </c>
      <c r="G14" s="34">
        <v>4</v>
      </c>
      <c r="H14" s="27">
        <v>0</v>
      </c>
      <c r="I14" s="27">
        <v>24</v>
      </c>
      <c r="J14" s="27">
        <v>0</v>
      </c>
      <c r="K14" s="35">
        <v>0</v>
      </c>
    </row>
    <row r="15" spans="1:94" x14ac:dyDescent="0.25">
      <c r="A15" s="51" t="str">
        <f>"240108"</f>
        <v>240108</v>
      </c>
      <c r="B15" s="27" t="s">
        <v>8</v>
      </c>
      <c r="C15" s="30">
        <v>6617</v>
      </c>
      <c r="D15" s="34">
        <v>5461</v>
      </c>
      <c r="E15" s="27">
        <v>5371</v>
      </c>
      <c r="F15" s="35">
        <v>90</v>
      </c>
      <c r="G15" s="34">
        <v>1</v>
      </c>
      <c r="H15" s="27">
        <v>0</v>
      </c>
      <c r="I15" s="27">
        <v>13</v>
      </c>
      <c r="J15" s="27">
        <v>0</v>
      </c>
      <c r="K15" s="35">
        <v>0</v>
      </c>
    </row>
    <row r="16" spans="1:94" x14ac:dyDescent="0.25">
      <c r="A16" s="25" t="s">
        <v>9</v>
      </c>
      <c r="B16" s="25"/>
      <c r="C16" s="29">
        <v>107476</v>
      </c>
      <c r="D16" s="32">
        <v>86585</v>
      </c>
      <c r="E16" s="26">
        <v>86154</v>
      </c>
      <c r="F16" s="33">
        <v>431</v>
      </c>
      <c r="G16" s="32">
        <v>2</v>
      </c>
      <c r="H16" s="26">
        <v>0</v>
      </c>
      <c r="I16" s="26">
        <v>399</v>
      </c>
      <c r="J16" s="26">
        <v>0</v>
      </c>
      <c r="K16" s="33">
        <v>0</v>
      </c>
    </row>
    <row r="17" spans="1:11" x14ac:dyDescent="0.25">
      <c r="A17" s="52" t="str">
        <f>"240501"</f>
        <v>240501</v>
      </c>
      <c r="B17" s="27" t="s">
        <v>10</v>
      </c>
      <c r="C17" s="30">
        <v>34031</v>
      </c>
      <c r="D17" s="34">
        <v>27605</v>
      </c>
      <c r="E17" s="27">
        <v>27528</v>
      </c>
      <c r="F17" s="35">
        <v>77</v>
      </c>
      <c r="G17" s="34">
        <v>0</v>
      </c>
      <c r="H17" s="27">
        <v>0</v>
      </c>
      <c r="I17" s="27">
        <v>111</v>
      </c>
      <c r="J17" s="27">
        <v>0</v>
      </c>
      <c r="K17" s="35">
        <v>0</v>
      </c>
    </row>
    <row r="18" spans="1:11" x14ac:dyDescent="0.25">
      <c r="A18" s="52" t="str">
        <f>"240502"</f>
        <v>240502</v>
      </c>
      <c r="B18" s="27" t="s">
        <v>11</v>
      </c>
      <c r="C18" s="30">
        <v>15976</v>
      </c>
      <c r="D18" s="34">
        <v>13124</v>
      </c>
      <c r="E18" s="27">
        <v>13055</v>
      </c>
      <c r="F18" s="35">
        <v>69</v>
      </c>
      <c r="G18" s="34">
        <v>1</v>
      </c>
      <c r="H18" s="27">
        <v>0</v>
      </c>
      <c r="I18" s="27">
        <v>37</v>
      </c>
      <c r="J18" s="27">
        <v>0</v>
      </c>
      <c r="K18" s="35">
        <v>0</v>
      </c>
    </row>
    <row r="19" spans="1:11" x14ac:dyDescent="0.25">
      <c r="A19" s="52" t="str">
        <f>"240503"</f>
        <v>240503</v>
      </c>
      <c r="B19" s="27" t="s">
        <v>12</v>
      </c>
      <c r="C19" s="30">
        <v>12078</v>
      </c>
      <c r="D19" s="34">
        <v>9468</v>
      </c>
      <c r="E19" s="27">
        <v>9433</v>
      </c>
      <c r="F19" s="35">
        <v>35</v>
      </c>
      <c r="G19" s="34">
        <v>0</v>
      </c>
      <c r="H19" s="27">
        <v>0</v>
      </c>
      <c r="I19" s="27">
        <v>20</v>
      </c>
      <c r="J19" s="27">
        <v>0</v>
      </c>
      <c r="K19" s="35">
        <v>0</v>
      </c>
    </row>
    <row r="20" spans="1:11" x14ac:dyDescent="0.25">
      <c r="A20" s="52" t="str">
        <f>"240504"</f>
        <v>240504</v>
      </c>
      <c r="B20" s="27" t="s">
        <v>13</v>
      </c>
      <c r="C20" s="30">
        <v>11972</v>
      </c>
      <c r="D20" s="34">
        <v>9408</v>
      </c>
      <c r="E20" s="27">
        <v>9340</v>
      </c>
      <c r="F20" s="35">
        <v>68</v>
      </c>
      <c r="G20" s="34">
        <v>0</v>
      </c>
      <c r="H20" s="27">
        <v>0</v>
      </c>
      <c r="I20" s="27">
        <v>70</v>
      </c>
      <c r="J20" s="27">
        <v>0</v>
      </c>
      <c r="K20" s="35">
        <v>0</v>
      </c>
    </row>
    <row r="21" spans="1:11" x14ac:dyDescent="0.25">
      <c r="A21" s="52" t="str">
        <f>"240505"</f>
        <v>240505</v>
      </c>
      <c r="B21" s="27" t="s">
        <v>14</v>
      </c>
      <c r="C21" s="30">
        <v>10323</v>
      </c>
      <c r="D21" s="34">
        <v>8369</v>
      </c>
      <c r="E21" s="27">
        <v>8287</v>
      </c>
      <c r="F21" s="35">
        <v>82</v>
      </c>
      <c r="G21" s="34">
        <v>0</v>
      </c>
      <c r="H21" s="27">
        <v>0</v>
      </c>
      <c r="I21" s="27">
        <v>16</v>
      </c>
      <c r="J21" s="27">
        <v>0</v>
      </c>
      <c r="K21" s="35">
        <v>0</v>
      </c>
    </row>
    <row r="22" spans="1:11" x14ac:dyDescent="0.25">
      <c r="A22" s="52" t="str">
        <f>"240506"</f>
        <v>240506</v>
      </c>
      <c r="B22" s="27" t="s">
        <v>15</v>
      </c>
      <c r="C22" s="30">
        <v>8626</v>
      </c>
      <c r="D22" s="34">
        <v>6844</v>
      </c>
      <c r="E22" s="27">
        <v>6796</v>
      </c>
      <c r="F22" s="35">
        <v>48</v>
      </c>
      <c r="G22" s="34">
        <v>1</v>
      </c>
      <c r="H22" s="27">
        <v>0</v>
      </c>
      <c r="I22" s="27">
        <v>105</v>
      </c>
      <c r="J22" s="27">
        <v>0</v>
      </c>
      <c r="K22" s="35">
        <v>0</v>
      </c>
    </row>
    <row r="23" spans="1:11" x14ac:dyDescent="0.25">
      <c r="A23" s="52" t="str">
        <f>"240507"</f>
        <v>240507</v>
      </c>
      <c r="B23" s="27" t="s">
        <v>16</v>
      </c>
      <c r="C23" s="30">
        <v>8799</v>
      </c>
      <c r="D23" s="34">
        <v>7169</v>
      </c>
      <c r="E23" s="27">
        <v>7130</v>
      </c>
      <c r="F23" s="35">
        <v>39</v>
      </c>
      <c r="G23" s="34">
        <v>0</v>
      </c>
      <c r="H23" s="27">
        <v>0</v>
      </c>
      <c r="I23" s="27">
        <v>26</v>
      </c>
      <c r="J23" s="27">
        <v>0</v>
      </c>
      <c r="K23" s="35">
        <v>0</v>
      </c>
    </row>
    <row r="24" spans="1:11" x14ac:dyDescent="0.25">
      <c r="A24" s="52" t="str">
        <f>"240508"</f>
        <v>240508</v>
      </c>
      <c r="B24" s="27" t="s">
        <v>17</v>
      </c>
      <c r="C24" s="30">
        <v>5671</v>
      </c>
      <c r="D24" s="34">
        <v>4598</v>
      </c>
      <c r="E24" s="27">
        <v>4585</v>
      </c>
      <c r="F24" s="35">
        <v>13</v>
      </c>
      <c r="G24" s="34">
        <v>0</v>
      </c>
      <c r="H24" s="27">
        <v>0</v>
      </c>
      <c r="I24" s="27">
        <v>14</v>
      </c>
      <c r="J24" s="27">
        <v>0</v>
      </c>
      <c r="K24" s="35">
        <v>0</v>
      </c>
    </row>
    <row r="25" spans="1:11" x14ac:dyDescent="0.25">
      <c r="A25" s="25" t="s">
        <v>18</v>
      </c>
      <c r="B25" s="25"/>
      <c r="C25" s="29">
        <v>131917</v>
      </c>
      <c r="D25" s="32">
        <v>107704</v>
      </c>
      <c r="E25" s="26">
        <v>107069</v>
      </c>
      <c r="F25" s="33">
        <v>635</v>
      </c>
      <c r="G25" s="32">
        <v>2</v>
      </c>
      <c r="H25" s="26">
        <v>0</v>
      </c>
      <c r="I25" s="26">
        <v>391</v>
      </c>
      <c r="J25" s="26">
        <v>0</v>
      </c>
      <c r="K25" s="33">
        <v>0</v>
      </c>
    </row>
    <row r="26" spans="1:11" x14ac:dyDescent="0.25">
      <c r="A26" s="52" t="str">
        <f>"241301"</f>
        <v>241301</v>
      </c>
      <c r="B26" s="27" t="s">
        <v>19</v>
      </c>
      <c r="C26" s="30">
        <v>8175</v>
      </c>
      <c r="D26" s="34">
        <v>6846</v>
      </c>
      <c r="E26" s="27">
        <v>6823</v>
      </c>
      <c r="F26" s="35">
        <v>23</v>
      </c>
      <c r="G26" s="34">
        <v>0</v>
      </c>
      <c r="H26" s="27">
        <v>0</v>
      </c>
      <c r="I26" s="27">
        <v>12</v>
      </c>
      <c r="J26" s="27">
        <v>0</v>
      </c>
      <c r="K26" s="35">
        <v>0</v>
      </c>
    </row>
    <row r="27" spans="1:11" x14ac:dyDescent="0.25">
      <c r="A27" s="52" t="str">
        <f>"241302"</f>
        <v>241302</v>
      </c>
      <c r="B27" s="27" t="s">
        <v>20</v>
      </c>
      <c r="C27" s="30">
        <v>6722</v>
      </c>
      <c r="D27" s="34">
        <v>5521</v>
      </c>
      <c r="E27" s="27">
        <v>5466</v>
      </c>
      <c r="F27" s="35">
        <v>55</v>
      </c>
      <c r="G27" s="34">
        <v>0</v>
      </c>
      <c r="H27" s="27">
        <v>0</v>
      </c>
      <c r="I27" s="27">
        <v>12</v>
      </c>
      <c r="J27" s="27">
        <v>0</v>
      </c>
      <c r="K27" s="35">
        <v>0</v>
      </c>
    </row>
    <row r="28" spans="1:11" x14ac:dyDescent="0.25">
      <c r="A28" s="52" t="str">
        <f>"241303"</f>
        <v>241303</v>
      </c>
      <c r="B28" s="27" t="s">
        <v>21</v>
      </c>
      <c r="C28" s="30">
        <v>15551</v>
      </c>
      <c r="D28" s="34">
        <v>12749</v>
      </c>
      <c r="E28" s="27">
        <v>12695</v>
      </c>
      <c r="F28" s="35">
        <v>54</v>
      </c>
      <c r="G28" s="34">
        <v>1</v>
      </c>
      <c r="H28" s="27">
        <v>0</v>
      </c>
      <c r="I28" s="27">
        <v>27</v>
      </c>
      <c r="J28" s="27">
        <v>0</v>
      </c>
      <c r="K28" s="35">
        <v>0</v>
      </c>
    </row>
    <row r="29" spans="1:11" x14ac:dyDescent="0.25">
      <c r="A29" s="52" t="str">
        <f>"241304"</f>
        <v>241304</v>
      </c>
      <c r="B29" s="27" t="s">
        <v>22</v>
      </c>
      <c r="C29" s="30">
        <v>56890</v>
      </c>
      <c r="D29" s="34">
        <v>46474</v>
      </c>
      <c r="E29" s="27">
        <v>46291</v>
      </c>
      <c r="F29" s="35">
        <v>183</v>
      </c>
      <c r="G29" s="34">
        <v>0</v>
      </c>
      <c r="H29" s="27">
        <v>0</v>
      </c>
      <c r="I29" s="27">
        <v>119</v>
      </c>
      <c r="J29" s="27">
        <v>0</v>
      </c>
      <c r="K29" s="35">
        <v>0</v>
      </c>
    </row>
    <row r="30" spans="1:11" x14ac:dyDescent="0.25">
      <c r="A30" s="52" t="str">
        <f>"241305"</f>
        <v>241305</v>
      </c>
      <c r="B30" s="27" t="s">
        <v>23</v>
      </c>
      <c r="C30" s="30">
        <v>3005</v>
      </c>
      <c r="D30" s="34">
        <v>2558</v>
      </c>
      <c r="E30" s="27">
        <v>2493</v>
      </c>
      <c r="F30" s="35">
        <v>65</v>
      </c>
      <c r="G30" s="34">
        <v>0</v>
      </c>
      <c r="H30" s="27">
        <v>0</v>
      </c>
      <c r="I30" s="27">
        <v>5</v>
      </c>
      <c r="J30" s="27">
        <v>0</v>
      </c>
      <c r="K30" s="35">
        <v>0</v>
      </c>
    </row>
    <row r="31" spans="1:11" x14ac:dyDescent="0.25">
      <c r="A31" s="52" t="str">
        <f>"241306"</f>
        <v>241306</v>
      </c>
      <c r="B31" s="27" t="s">
        <v>24</v>
      </c>
      <c r="C31" s="30">
        <v>5775</v>
      </c>
      <c r="D31" s="34">
        <v>4700</v>
      </c>
      <c r="E31" s="27">
        <v>4676</v>
      </c>
      <c r="F31" s="35">
        <v>24</v>
      </c>
      <c r="G31" s="34">
        <v>1</v>
      </c>
      <c r="H31" s="27">
        <v>0</v>
      </c>
      <c r="I31" s="27">
        <v>13</v>
      </c>
      <c r="J31" s="27">
        <v>0</v>
      </c>
      <c r="K31" s="35">
        <v>0</v>
      </c>
    </row>
    <row r="32" spans="1:11" x14ac:dyDescent="0.25">
      <c r="A32" s="52" t="str">
        <f>"241307"</f>
        <v>241307</v>
      </c>
      <c r="B32" s="27" t="s">
        <v>25</v>
      </c>
      <c r="C32" s="30">
        <v>12492</v>
      </c>
      <c r="D32" s="34">
        <v>9976</v>
      </c>
      <c r="E32" s="27">
        <v>9931</v>
      </c>
      <c r="F32" s="35">
        <v>45</v>
      </c>
      <c r="G32" s="34">
        <v>0</v>
      </c>
      <c r="H32" s="27">
        <v>0</v>
      </c>
      <c r="I32" s="27">
        <v>66</v>
      </c>
      <c r="J32" s="27">
        <v>0</v>
      </c>
      <c r="K32" s="35">
        <v>0</v>
      </c>
    </row>
    <row r="33" spans="1:11" x14ac:dyDescent="0.25">
      <c r="A33" s="52" t="str">
        <f>"241308"</f>
        <v>241308</v>
      </c>
      <c r="B33" s="27" t="s">
        <v>26</v>
      </c>
      <c r="C33" s="30">
        <v>7905</v>
      </c>
      <c r="D33" s="34">
        <v>6545</v>
      </c>
      <c r="E33" s="27">
        <v>6463</v>
      </c>
      <c r="F33" s="35">
        <v>82</v>
      </c>
      <c r="G33" s="34">
        <v>0</v>
      </c>
      <c r="H33" s="27">
        <v>0</v>
      </c>
      <c r="I33" s="27">
        <v>23</v>
      </c>
      <c r="J33" s="27">
        <v>0</v>
      </c>
      <c r="K33" s="35">
        <v>0</v>
      </c>
    </row>
    <row r="34" spans="1:11" x14ac:dyDescent="0.25">
      <c r="A34" s="52" t="str">
        <f>"241309"</f>
        <v>241309</v>
      </c>
      <c r="B34" s="27" t="s">
        <v>27</v>
      </c>
      <c r="C34" s="30">
        <v>15402</v>
      </c>
      <c r="D34" s="34">
        <v>12335</v>
      </c>
      <c r="E34" s="27">
        <v>12231</v>
      </c>
      <c r="F34" s="35">
        <v>104</v>
      </c>
      <c r="G34" s="34">
        <v>0</v>
      </c>
      <c r="H34" s="27">
        <v>0</v>
      </c>
      <c r="I34" s="27">
        <v>114</v>
      </c>
      <c r="J34" s="27">
        <v>0</v>
      </c>
      <c r="K34" s="35">
        <v>0</v>
      </c>
    </row>
    <row r="35" spans="1:11" x14ac:dyDescent="0.25">
      <c r="A35" s="25" t="s">
        <v>28</v>
      </c>
      <c r="B35" s="25"/>
      <c r="C35" s="29">
        <v>57352</v>
      </c>
      <c r="D35" s="32">
        <v>45425</v>
      </c>
      <c r="E35" s="26">
        <v>45095</v>
      </c>
      <c r="F35" s="33">
        <v>330</v>
      </c>
      <c r="G35" s="32">
        <v>0</v>
      </c>
      <c r="H35" s="26">
        <v>0</v>
      </c>
      <c r="I35" s="26">
        <v>91</v>
      </c>
      <c r="J35" s="26">
        <v>0</v>
      </c>
      <c r="K35" s="33">
        <v>0</v>
      </c>
    </row>
    <row r="36" spans="1:11" x14ac:dyDescent="0.25">
      <c r="A36" s="52" t="str">
        <f>"241401"</f>
        <v>241401</v>
      </c>
      <c r="B36" s="27" t="s">
        <v>29</v>
      </c>
      <c r="C36" s="30">
        <v>18276</v>
      </c>
      <c r="D36" s="34">
        <v>14686</v>
      </c>
      <c r="E36" s="27">
        <v>14569</v>
      </c>
      <c r="F36" s="35">
        <v>117</v>
      </c>
      <c r="G36" s="34">
        <v>0</v>
      </c>
      <c r="H36" s="27">
        <v>0</v>
      </c>
      <c r="I36" s="27">
        <v>32</v>
      </c>
      <c r="J36" s="27">
        <v>0</v>
      </c>
      <c r="K36" s="35">
        <v>0</v>
      </c>
    </row>
    <row r="37" spans="1:11" x14ac:dyDescent="0.25">
      <c r="A37" s="52" t="str">
        <f>"241402"</f>
        <v>241402</v>
      </c>
      <c r="B37" s="27" t="s">
        <v>30</v>
      </c>
      <c r="C37" s="30">
        <v>9162</v>
      </c>
      <c r="D37" s="34">
        <v>7212</v>
      </c>
      <c r="E37" s="27">
        <v>7151</v>
      </c>
      <c r="F37" s="35">
        <v>61</v>
      </c>
      <c r="G37" s="34">
        <v>0</v>
      </c>
      <c r="H37" s="27">
        <v>0</v>
      </c>
      <c r="I37" s="27">
        <v>12</v>
      </c>
      <c r="J37" s="27">
        <v>0</v>
      </c>
      <c r="K37" s="35">
        <v>0</v>
      </c>
    </row>
    <row r="38" spans="1:11" x14ac:dyDescent="0.25">
      <c r="A38" s="52" t="str">
        <f>"241403"</f>
        <v>241403</v>
      </c>
      <c r="B38" s="27" t="s">
        <v>31</v>
      </c>
      <c r="C38" s="30">
        <v>15570</v>
      </c>
      <c r="D38" s="34">
        <v>12359</v>
      </c>
      <c r="E38" s="27">
        <v>12276</v>
      </c>
      <c r="F38" s="35">
        <v>83</v>
      </c>
      <c r="G38" s="34">
        <v>0</v>
      </c>
      <c r="H38" s="27">
        <v>0</v>
      </c>
      <c r="I38" s="27">
        <v>29</v>
      </c>
      <c r="J38" s="27">
        <v>0</v>
      </c>
      <c r="K38" s="35">
        <v>0</v>
      </c>
    </row>
    <row r="39" spans="1:11" x14ac:dyDescent="0.25">
      <c r="A39" s="52" t="str">
        <f>"241404"</f>
        <v>241404</v>
      </c>
      <c r="B39" s="27" t="s">
        <v>32</v>
      </c>
      <c r="C39" s="30">
        <v>8252</v>
      </c>
      <c r="D39" s="34">
        <v>6286</v>
      </c>
      <c r="E39" s="27">
        <v>6259</v>
      </c>
      <c r="F39" s="35">
        <v>27</v>
      </c>
      <c r="G39" s="34">
        <v>0</v>
      </c>
      <c r="H39" s="27">
        <v>0</v>
      </c>
      <c r="I39" s="27">
        <v>11</v>
      </c>
      <c r="J39" s="27">
        <v>0</v>
      </c>
      <c r="K39" s="35">
        <v>0</v>
      </c>
    </row>
    <row r="40" spans="1:11" x14ac:dyDescent="0.25">
      <c r="A40" s="52" t="str">
        <f>"241405"</f>
        <v>241405</v>
      </c>
      <c r="B40" s="27" t="s">
        <v>33</v>
      </c>
      <c r="C40" s="30">
        <v>6092</v>
      </c>
      <c r="D40" s="34">
        <v>4882</v>
      </c>
      <c r="E40" s="27">
        <v>4840</v>
      </c>
      <c r="F40" s="35">
        <v>42</v>
      </c>
      <c r="G40" s="34">
        <v>0</v>
      </c>
      <c r="H40" s="27">
        <v>0</v>
      </c>
      <c r="I40" s="27">
        <v>7</v>
      </c>
      <c r="J40" s="27">
        <v>0</v>
      </c>
      <c r="K40" s="35">
        <v>0</v>
      </c>
    </row>
    <row r="41" spans="1:11" x14ac:dyDescent="0.25">
      <c r="A41" s="25" t="s">
        <v>34</v>
      </c>
      <c r="B41" s="25"/>
      <c r="C41" s="29">
        <v>110221</v>
      </c>
      <c r="D41" s="32">
        <v>92235</v>
      </c>
      <c r="E41" s="26">
        <v>91529</v>
      </c>
      <c r="F41" s="33">
        <v>706</v>
      </c>
      <c r="G41" s="32">
        <v>0</v>
      </c>
      <c r="H41" s="26">
        <v>0</v>
      </c>
      <c r="I41" s="26">
        <v>212</v>
      </c>
      <c r="J41" s="26">
        <v>0</v>
      </c>
      <c r="K41" s="33">
        <v>0</v>
      </c>
    </row>
    <row r="42" spans="1:11" x14ac:dyDescent="0.25">
      <c r="A42" s="52" t="str">
        <f>"241601"</f>
        <v>241601</v>
      </c>
      <c r="B42" s="27" t="s">
        <v>35</v>
      </c>
      <c r="C42" s="30">
        <v>7959</v>
      </c>
      <c r="D42" s="34">
        <v>6694</v>
      </c>
      <c r="E42" s="27">
        <v>6618</v>
      </c>
      <c r="F42" s="35">
        <v>76</v>
      </c>
      <c r="G42" s="34">
        <v>0</v>
      </c>
      <c r="H42" s="27">
        <v>0</v>
      </c>
      <c r="I42" s="27">
        <v>14</v>
      </c>
      <c r="J42" s="27">
        <v>0</v>
      </c>
      <c r="K42" s="35">
        <v>0</v>
      </c>
    </row>
    <row r="43" spans="1:11" x14ac:dyDescent="0.25">
      <c r="A43" s="52" t="str">
        <f>"241602"</f>
        <v>241602</v>
      </c>
      <c r="B43" s="27" t="s">
        <v>36</v>
      </c>
      <c r="C43" s="30">
        <v>44600</v>
      </c>
      <c r="D43" s="34">
        <v>37638</v>
      </c>
      <c r="E43" s="27">
        <v>37469</v>
      </c>
      <c r="F43" s="35">
        <v>169</v>
      </c>
      <c r="G43" s="34">
        <v>0</v>
      </c>
      <c r="H43" s="27">
        <v>0</v>
      </c>
      <c r="I43" s="27">
        <v>107</v>
      </c>
      <c r="J43" s="27">
        <v>0</v>
      </c>
      <c r="K43" s="35">
        <v>0</v>
      </c>
    </row>
    <row r="44" spans="1:11" x14ac:dyDescent="0.25">
      <c r="A44" s="52" t="str">
        <f>"241603"</f>
        <v>241603</v>
      </c>
      <c r="B44" s="27" t="s">
        <v>37</v>
      </c>
      <c r="C44" s="30">
        <v>2553</v>
      </c>
      <c r="D44" s="34">
        <v>2126</v>
      </c>
      <c r="E44" s="27">
        <v>2096</v>
      </c>
      <c r="F44" s="35">
        <v>30</v>
      </c>
      <c r="G44" s="34">
        <v>0</v>
      </c>
      <c r="H44" s="27">
        <v>0</v>
      </c>
      <c r="I44" s="27">
        <v>2</v>
      </c>
      <c r="J44" s="27">
        <v>0</v>
      </c>
      <c r="K44" s="35">
        <v>0</v>
      </c>
    </row>
    <row r="45" spans="1:11" x14ac:dyDescent="0.25">
      <c r="A45" s="52" t="str">
        <f>"241604"</f>
        <v>241604</v>
      </c>
      <c r="B45" s="27" t="s">
        <v>38</v>
      </c>
      <c r="C45" s="30">
        <v>6149</v>
      </c>
      <c r="D45" s="34">
        <v>5086</v>
      </c>
      <c r="E45" s="27">
        <v>5009</v>
      </c>
      <c r="F45" s="35">
        <v>77</v>
      </c>
      <c r="G45" s="34">
        <v>0</v>
      </c>
      <c r="H45" s="27">
        <v>0</v>
      </c>
      <c r="I45" s="27">
        <v>7</v>
      </c>
      <c r="J45" s="27">
        <v>0</v>
      </c>
      <c r="K45" s="35">
        <v>0</v>
      </c>
    </row>
    <row r="46" spans="1:11" x14ac:dyDescent="0.25">
      <c r="A46" s="52" t="str">
        <f>"241605"</f>
        <v>241605</v>
      </c>
      <c r="B46" s="27" t="s">
        <v>39</v>
      </c>
      <c r="C46" s="30">
        <v>15050</v>
      </c>
      <c r="D46" s="34">
        <v>12497</v>
      </c>
      <c r="E46" s="27">
        <v>12422</v>
      </c>
      <c r="F46" s="35">
        <v>75</v>
      </c>
      <c r="G46" s="34">
        <v>0</v>
      </c>
      <c r="H46" s="27">
        <v>0</v>
      </c>
      <c r="I46" s="27">
        <v>20</v>
      </c>
      <c r="J46" s="27">
        <v>0</v>
      </c>
      <c r="K46" s="35">
        <v>0</v>
      </c>
    </row>
    <row r="47" spans="1:11" x14ac:dyDescent="0.25">
      <c r="A47" s="52" t="str">
        <f>"241606"</f>
        <v>241606</v>
      </c>
      <c r="B47" s="27" t="s">
        <v>40</v>
      </c>
      <c r="C47" s="30">
        <v>8765</v>
      </c>
      <c r="D47" s="34">
        <v>7408</v>
      </c>
      <c r="E47" s="27">
        <v>7321</v>
      </c>
      <c r="F47" s="35">
        <v>87</v>
      </c>
      <c r="G47" s="34">
        <v>0</v>
      </c>
      <c r="H47" s="27">
        <v>0</v>
      </c>
      <c r="I47" s="27">
        <v>19</v>
      </c>
      <c r="J47" s="27">
        <v>0</v>
      </c>
      <c r="K47" s="35">
        <v>0</v>
      </c>
    </row>
    <row r="48" spans="1:11" x14ac:dyDescent="0.25">
      <c r="A48" s="52" t="str">
        <f>"241607"</f>
        <v>241607</v>
      </c>
      <c r="B48" s="27" t="s">
        <v>41</v>
      </c>
      <c r="C48" s="30">
        <v>8231</v>
      </c>
      <c r="D48" s="34">
        <v>6795</v>
      </c>
      <c r="E48" s="27">
        <v>6720</v>
      </c>
      <c r="F48" s="35">
        <v>75</v>
      </c>
      <c r="G48" s="34">
        <v>0</v>
      </c>
      <c r="H48" s="27">
        <v>0</v>
      </c>
      <c r="I48" s="27">
        <v>12</v>
      </c>
      <c r="J48" s="27">
        <v>0</v>
      </c>
      <c r="K48" s="35">
        <v>0</v>
      </c>
    </row>
    <row r="49" spans="1:11" x14ac:dyDescent="0.25">
      <c r="A49" s="52" t="str">
        <f>"241608"</f>
        <v>241608</v>
      </c>
      <c r="B49" s="27" t="s">
        <v>42</v>
      </c>
      <c r="C49" s="30">
        <v>7262</v>
      </c>
      <c r="D49" s="34">
        <v>6138</v>
      </c>
      <c r="E49" s="27">
        <v>6087</v>
      </c>
      <c r="F49" s="35">
        <v>51</v>
      </c>
      <c r="G49" s="34">
        <v>0</v>
      </c>
      <c r="H49" s="27">
        <v>0</v>
      </c>
      <c r="I49" s="27">
        <v>14</v>
      </c>
      <c r="J49" s="27">
        <v>0</v>
      </c>
      <c r="K49" s="35">
        <v>0</v>
      </c>
    </row>
    <row r="50" spans="1:11" x14ac:dyDescent="0.25">
      <c r="A50" s="52" t="str">
        <f>"241609"</f>
        <v>241609</v>
      </c>
      <c r="B50" s="27" t="s">
        <v>43</v>
      </c>
      <c r="C50" s="30">
        <v>5096</v>
      </c>
      <c r="D50" s="34">
        <v>4207</v>
      </c>
      <c r="E50" s="27">
        <v>4186</v>
      </c>
      <c r="F50" s="35">
        <v>21</v>
      </c>
      <c r="G50" s="34">
        <v>0</v>
      </c>
      <c r="H50" s="27">
        <v>0</v>
      </c>
      <c r="I50" s="27">
        <v>5</v>
      </c>
      <c r="J50" s="27">
        <v>0</v>
      </c>
      <c r="K50" s="35">
        <v>0</v>
      </c>
    </row>
    <row r="51" spans="1:11" x14ac:dyDescent="0.25">
      <c r="A51" s="52" t="str">
        <f>"241610"</f>
        <v>241610</v>
      </c>
      <c r="B51" s="27" t="s">
        <v>44</v>
      </c>
      <c r="C51" s="30">
        <v>4556</v>
      </c>
      <c r="D51" s="34">
        <v>3646</v>
      </c>
      <c r="E51" s="27">
        <v>3601</v>
      </c>
      <c r="F51" s="35">
        <v>45</v>
      </c>
      <c r="G51" s="34">
        <v>0</v>
      </c>
      <c r="H51" s="27">
        <v>0</v>
      </c>
      <c r="I51" s="27">
        <v>12</v>
      </c>
      <c r="J51" s="27">
        <v>0</v>
      </c>
      <c r="K51" s="35">
        <v>0</v>
      </c>
    </row>
    <row r="52" spans="1:11" x14ac:dyDescent="0.25">
      <c r="A52" s="25" t="s">
        <v>65</v>
      </c>
      <c r="B52" s="25"/>
      <c r="C52" s="29"/>
      <c r="D52" s="32"/>
      <c r="E52" s="26"/>
      <c r="F52" s="33"/>
      <c r="G52" s="32"/>
      <c r="H52" s="26"/>
      <c r="I52" s="26"/>
      <c r="J52" s="26"/>
      <c r="K52" s="33"/>
    </row>
    <row r="53" spans="1:11" x14ac:dyDescent="0.25">
      <c r="A53" s="52" t="str">
        <f>"246201"</f>
        <v>246201</v>
      </c>
      <c r="B53" s="27" t="s">
        <v>45</v>
      </c>
      <c r="C53" s="30">
        <v>132380</v>
      </c>
      <c r="D53" s="34">
        <v>110539</v>
      </c>
      <c r="E53" s="27">
        <v>110079</v>
      </c>
      <c r="F53" s="35">
        <v>460</v>
      </c>
      <c r="G53" s="34">
        <v>3</v>
      </c>
      <c r="H53" s="27">
        <v>0</v>
      </c>
      <c r="I53" s="27">
        <v>268</v>
      </c>
      <c r="J53" s="27">
        <v>0</v>
      </c>
      <c r="K53" s="35">
        <v>0</v>
      </c>
    </row>
    <row r="54" spans="1:11" x14ac:dyDescent="0.25">
      <c r="A54" s="52" t="str">
        <f>"246301"</f>
        <v>246301</v>
      </c>
      <c r="B54" s="27" t="s">
        <v>46</v>
      </c>
      <c r="C54" s="30">
        <v>90451</v>
      </c>
      <c r="D54" s="34">
        <v>74575</v>
      </c>
      <c r="E54" s="27">
        <v>73898</v>
      </c>
      <c r="F54" s="35">
        <v>677</v>
      </c>
      <c r="G54" s="34">
        <v>2</v>
      </c>
      <c r="H54" s="27">
        <v>0</v>
      </c>
      <c r="I54" s="27">
        <v>293</v>
      </c>
      <c r="J54" s="27">
        <v>0</v>
      </c>
      <c r="K54" s="35">
        <v>0</v>
      </c>
    </row>
    <row r="55" spans="1:11" x14ac:dyDescent="0.25">
      <c r="A55" s="52" t="str">
        <f>"246501"</f>
        <v>246501</v>
      </c>
      <c r="B55" s="27" t="s">
        <v>47</v>
      </c>
      <c r="C55" s="30">
        <v>107042</v>
      </c>
      <c r="D55" s="34">
        <v>89773</v>
      </c>
      <c r="E55" s="27">
        <v>89355</v>
      </c>
      <c r="F55" s="35">
        <v>418</v>
      </c>
      <c r="G55" s="34">
        <v>2</v>
      </c>
      <c r="H55" s="27">
        <v>0</v>
      </c>
      <c r="I55" s="27">
        <v>180</v>
      </c>
      <c r="J55" s="27">
        <v>0</v>
      </c>
      <c r="K55" s="35">
        <v>0</v>
      </c>
    </row>
    <row r="56" spans="1:11" x14ac:dyDescent="0.25">
      <c r="A56" s="52" t="str">
        <f>"246601"</f>
        <v>246601</v>
      </c>
      <c r="B56" s="27" t="s">
        <v>48</v>
      </c>
      <c r="C56" s="30">
        <v>156909</v>
      </c>
      <c r="D56" s="34">
        <v>129928</v>
      </c>
      <c r="E56" s="27">
        <v>128826</v>
      </c>
      <c r="F56" s="35">
        <v>1102</v>
      </c>
      <c r="G56" s="34">
        <v>5</v>
      </c>
      <c r="H56" s="27">
        <v>0</v>
      </c>
      <c r="I56" s="27">
        <v>296</v>
      </c>
      <c r="J56" s="27">
        <v>0</v>
      </c>
      <c r="K56" s="35">
        <v>0</v>
      </c>
    </row>
    <row r="57" spans="1:11" x14ac:dyDescent="0.25">
      <c r="A57" s="52" t="str">
        <f>"246801"</f>
        <v>246801</v>
      </c>
      <c r="B57" s="27" t="s">
        <v>49</v>
      </c>
      <c r="C57" s="30">
        <v>82367</v>
      </c>
      <c r="D57" s="34">
        <v>68328</v>
      </c>
      <c r="E57" s="27">
        <v>68011</v>
      </c>
      <c r="F57" s="35">
        <v>317</v>
      </c>
      <c r="G57" s="34">
        <v>1</v>
      </c>
      <c r="H57" s="27">
        <v>0</v>
      </c>
      <c r="I57" s="27">
        <v>190</v>
      </c>
      <c r="J57" s="27">
        <v>0</v>
      </c>
      <c r="K57" s="35">
        <v>0</v>
      </c>
    </row>
    <row r="58" spans="1:11" x14ac:dyDescent="0.25">
      <c r="A58" s="52" t="str">
        <f>"246901"</f>
        <v>246901</v>
      </c>
      <c r="B58" s="27" t="s">
        <v>50</v>
      </c>
      <c r="C58" s="30">
        <v>254274</v>
      </c>
      <c r="D58" s="34">
        <v>213505</v>
      </c>
      <c r="E58" s="27">
        <v>212744</v>
      </c>
      <c r="F58" s="35">
        <v>757</v>
      </c>
      <c r="G58" s="34">
        <v>11</v>
      </c>
      <c r="H58" s="27">
        <v>0</v>
      </c>
      <c r="I58" s="27">
        <v>471</v>
      </c>
      <c r="J58" s="27">
        <v>0</v>
      </c>
      <c r="K58" s="35">
        <v>0</v>
      </c>
    </row>
    <row r="59" spans="1:11" x14ac:dyDescent="0.25">
      <c r="A59" s="52" t="str">
        <f>"247001"</f>
        <v>247001</v>
      </c>
      <c r="B59" s="27" t="s">
        <v>51</v>
      </c>
      <c r="C59" s="30">
        <v>66593</v>
      </c>
      <c r="D59" s="34">
        <v>54101</v>
      </c>
      <c r="E59" s="27">
        <v>53781</v>
      </c>
      <c r="F59" s="35">
        <v>320</v>
      </c>
      <c r="G59" s="34">
        <v>1</v>
      </c>
      <c r="H59" s="27">
        <v>0</v>
      </c>
      <c r="I59" s="27">
        <v>123</v>
      </c>
      <c r="J59" s="27">
        <v>0</v>
      </c>
      <c r="K59" s="35">
        <v>0</v>
      </c>
    </row>
    <row r="60" spans="1:11" x14ac:dyDescent="0.25">
      <c r="A60" s="52" t="str">
        <f>"247101"</f>
        <v>247101</v>
      </c>
      <c r="B60" s="27" t="s">
        <v>52</v>
      </c>
      <c r="C60" s="30">
        <v>48805</v>
      </c>
      <c r="D60" s="34">
        <v>40360</v>
      </c>
      <c r="E60" s="27">
        <v>40306</v>
      </c>
      <c r="F60" s="35">
        <v>54</v>
      </c>
      <c r="G60" s="34">
        <v>2</v>
      </c>
      <c r="H60" s="27">
        <v>0</v>
      </c>
      <c r="I60" s="27">
        <v>123</v>
      </c>
      <c r="J60" s="27">
        <v>0</v>
      </c>
      <c r="K60" s="35">
        <v>0</v>
      </c>
    </row>
    <row r="61" spans="1:11" x14ac:dyDescent="0.25">
      <c r="A61" s="52" t="str">
        <f>"247201"</f>
        <v>247201</v>
      </c>
      <c r="B61" s="27" t="s">
        <v>53</v>
      </c>
      <c r="C61" s="30">
        <v>122721</v>
      </c>
      <c r="D61" s="34">
        <v>100466</v>
      </c>
      <c r="E61" s="27">
        <v>100176</v>
      </c>
      <c r="F61" s="35">
        <v>290</v>
      </c>
      <c r="G61" s="34">
        <v>2</v>
      </c>
      <c r="H61" s="27">
        <v>0</v>
      </c>
      <c r="I61" s="27">
        <v>274</v>
      </c>
      <c r="J61" s="27">
        <v>0</v>
      </c>
      <c r="K61" s="35">
        <v>0</v>
      </c>
    </row>
    <row r="62" spans="1:11" x14ac:dyDescent="0.25">
      <c r="A62" s="52" t="str">
        <f>"247401"</f>
        <v>247401</v>
      </c>
      <c r="B62" s="27" t="s">
        <v>54</v>
      </c>
      <c r="C62" s="30">
        <v>58137</v>
      </c>
      <c r="D62" s="34">
        <v>48255</v>
      </c>
      <c r="E62" s="27">
        <v>48067</v>
      </c>
      <c r="F62" s="35">
        <v>188</v>
      </c>
      <c r="G62" s="34">
        <v>0</v>
      </c>
      <c r="H62" s="27">
        <v>0</v>
      </c>
      <c r="I62" s="27">
        <v>154</v>
      </c>
      <c r="J62" s="27">
        <v>0</v>
      </c>
      <c r="K62" s="35">
        <v>0</v>
      </c>
    </row>
    <row r="63" spans="1:11" x14ac:dyDescent="0.25">
      <c r="A63" s="52" t="str">
        <f>"247501"</f>
        <v>247501</v>
      </c>
      <c r="B63" s="27" t="s">
        <v>55</v>
      </c>
      <c r="C63" s="30">
        <v>174496</v>
      </c>
      <c r="D63" s="34">
        <v>148282</v>
      </c>
      <c r="E63" s="27">
        <v>147549</v>
      </c>
      <c r="F63" s="35">
        <v>733</v>
      </c>
      <c r="G63" s="34">
        <v>2</v>
      </c>
      <c r="H63" s="27">
        <v>0</v>
      </c>
      <c r="I63" s="27">
        <v>302</v>
      </c>
      <c r="J63" s="27">
        <v>0</v>
      </c>
      <c r="K63" s="35">
        <v>0</v>
      </c>
    </row>
    <row r="64" spans="1:11" x14ac:dyDescent="0.25">
      <c r="A64" s="52" t="str">
        <f>"247601"</f>
        <v>247601</v>
      </c>
      <c r="B64" s="27" t="s">
        <v>56</v>
      </c>
      <c r="C64" s="30">
        <v>42144</v>
      </c>
      <c r="D64" s="34">
        <v>34965</v>
      </c>
      <c r="E64" s="27">
        <v>34857</v>
      </c>
      <c r="F64" s="35">
        <v>108</v>
      </c>
      <c r="G64" s="34">
        <v>0</v>
      </c>
      <c r="H64" s="27">
        <v>0</v>
      </c>
      <c r="I64" s="27">
        <v>125</v>
      </c>
      <c r="J64" s="27">
        <v>0</v>
      </c>
      <c r="K64" s="35">
        <v>0</v>
      </c>
    </row>
    <row r="65" spans="1:11" x14ac:dyDescent="0.25">
      <c r="A65" s="52" t="str">
        <f>"247701"</f>
        <v>247701</v>
      </c>
      <c r="B65" s="27" t="s">
        <v>57</v>
      </c>
      <c r="C65" s="30">
        <v>113743</v>
      </c>
      <c r="D65" s="34">
        <v>93116</v>
      </c>
      <c r="E65" s="27">
        <v>92604</v>
      </c>
      <c r="F65" s="35">
        <v>512</v>
      </c>
      <c r="G65" s="34">
        <v>8</v>
      </c>
      <c r="H65" s="27">
        <v>0</v>
      </c>
      <c r="I65" s="27">
        <v>190</v>
      </c>
      <c r="J65" s="27">
        <v>0</v>
      </c>
      <c r="K65" s="35">
        <v>0</v>
      </c>
    </row>
    <row r="66" spans="1:11" x14ac:dyDescent="0.25">
      <c r="A66" s="52" t="str">
        <f>"247801"</f>
        <v>247801</v>
      </c>
      <c r="B66" s="27" t="s">
        <v>58</v>
      </c>
      <c r="C66" s="30">
        <v>143671</v>
      </c>
      <c r="D66" s="34">
        <v>119635</v>
      </c>
      <c r="E66" s="27">
        <v>119225</v>
      </c>
      <c r="F66" s="35">
        <v>410</v>
      </c>
      <c r="G66" s="34">
        <v>0</v>
      </c>
      <c r="H66" s="27">
        <v>0</v>
      </c>
      <c r="I66" s="27">
        <v>281</v>
      </c>
      <c r="J66" s="27">
        <v>0</v>
      </c>
      <c r="K66" s="35">
        <v>0</v>
      </c>
    </row>
    <row r="67" spans="1:11" ht="15.75" thickBot="1" x14ac:dyDescent="0.3">
      <c r="A67" s="28" t="s">
        <v>59</v>
      </c>
      <c r="B67" s="28"/>
      <c r="C67" s="31">
        <v>2136623</v>
      </c>
      <c r="D67" s="36">
        <v>1770956</v>
      </c>
      <c r="E67" s="37">
        <v>1761589</v>
      </c>
      <c r="F67" s="38">
        <v>9363</v>
      </c>
      <c r="G67" s="36">
        <v>51</v>
      </c>
      <c r="H67" s="37">
        <v>0</v>
      </c>
      <c r="I67" s="37">
        <v>4632</v>
      </c>
      <c r="J67" s="37">
        <v>0</v>
      </c>
      <c r="K67" s="38">
        <v>0</v>
      </c>
    </row>
  </sheetData>
  <mergeCells count="14">
    <mergeCell ref="A67:B67"/>
    <mergeCell ref="G4:K4"/>
    <mergeCell ref="E5:E6"/>
    <mergeCell ref="F5:F6"/>
    <mergeCell ref="D4:F4"/>
    <mergeCell ref="D3:K3"/>
    <mergeCell ref="G5:G6"/>
    <mergeCell ref="H5:H6"/>
    <mergeCell ref="I5:I6"/>
    <mergeCell ref="J5:J6"/>
    <mergeCell ref="K5:K6"/>
    <mergeCell ref="A3:A6"/>
    <mergeCell ref="B3:B6"/>
    <mergeCell ref="C3:C6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Pytel</dc:creator>
  <cp:lastModifiedBy>Janusz Pytel</cp:lastModifiedBy>
  <cp:lastPrinted>2023-10-19T17:06:43Z</cp:lastPrinted>
  <dcterms:created xsi:type="dcterms:W3CDTF">2023-10-19T16:42:55Z</dcterms:created>
  <dcterms:modified xsi:type="dcterms:W3CDTF">2023-10-19T17:12:36Z</dcterms:modified>
</cp:coreProperties>
</file>