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usz_pytel\Downloads\"/>
    </mc:Choice>
  </mc:AlternateContent>
  <bookViews>
    <workbookView xWindow="0" yWindow="0" windowWidth="17256" windowHeight="5688"/>
  </bookViews>
  <sheets>
    <sheet name="rejestr_wyborcow_2024_kw_1_2024" sheetId="1" r:id="rId1"/>
  </sheets>
  <calcPr calcId="0"/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7" i="1"/>
  <c r="A18" i="1"/>
  <c r="A19" i="1"/>
  <c r="A20" i="1"/>
  <c r="A21" i="1"/>
  <c r="A22" i="1"/>
  <c r="A23" i="1"/>
  <c r="A24" i="1"/>
  <c r="A26" i="1"/>
  <c r="A27" i="1"/>
  <c r="A28" i="1"/>
  <c r="A29" i="1"/>
  <c r="A30" i="1"/>
  <c r="A31" i="1"/>
  <c r="A32" i="1"/>
  <c r="A33" i="1"/>
  <c r="A34" i="1"/>
  <c r="A36" i="1"/>
  <c r="A37" i="1"/>
  <c r="A38" i="1"/>
  <c r="A39" i="1"/>
  <c r="A40" i="1"/>
  <c r="A42" i="1"/>
  <c r="A43" i="1"/>
  <c r="A44" i="1"/>
  <c r="A45" i="1"/>
  <c r="A46" i="1"/>
  <c r="A47" i="1"/>
  <c r="A48" i="1"/>
  <c r="A49" i="1"/>
  <c r="A50" i="1"/>
  <c r="A51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</calcChain>
</file>

<file path=xl/sharedStrings.xml><?xml version="1.0" encoding="utf-8"?>
<sst xmlns="http://schemas.openxmlformats.org/spreadsheetml/2006/main" count="76" uniqueCount="76">
  <si>
    <t>Powiat będziński</t>
  </si>
  <si>
    <t>m. Będzin</t>
  </si>
  <si>
    <t>m. Czeladź</t>
  </si>
  <si>
    <t>m. Wojkowice</t>
  </si>
  <si>
    <t>gm. Bobrowniki</t>
  </si>
  <si>
    <t>gm. Mierzęcice</t>
  </si>
  <si>
    <t>gm. Psary</t>
  </si>
  <si>
    <t>gm. Siewierz</t>
  </si>
  <si>
    <t>m. Sławków</t>
  </si>
  <si>
    <t>Powiat gliwicki</t>
  </si>
  <si>
    <t>m. Knurów</t>
  </si>
  <si>
    <t>m. Pyskowice</t>
  </si>
  <si>
    <t>gm. Gierałtowice</t>
  </si>
  <si>
    <t>gm. Pilchowice</t>
  </si>
  <si>
    <t>gm. Rudziniec</t>
  </si>
  <si>
    <t>gm. Sośnicowice</t>
  </si>
  <si>
    <t>gm. Toszek</t>
  </si>
  <si>
    <t>gm. Wielowieś</t>
  </si>
  <si>
    <t>Powiat tarnogórski</t>
  </si>
  <si>
    <t>m. Kalety</t>
  </si>
  <si>
    <t>m. Miasteczko Śląskie</t>
  </si>
  <si>
    <t>m. Radzionków</t>
  </si>
  <si>
    <t>m. Tarnowskie Góry</t>
  </si>
  <si>
    <t>gm. Krupski Młyn</t>
  </si>
  <si>
    <t>gm. Ożarowice</t>
  </si>
  <si>
    <t>gm. Świerklaniec</t>
  </si>
  <si>
    <t>gm. Tworóg</t>
  </si>
  <si>
    <t>gm. Zbrosławice</t>
  </si>
  <si>
    <t>Powiat bieruńsko-lędziński</t>
  </si>
  <si>
    <t>m. Bieruń</t>
  </si>
  <si>
    <t>m. Imielin</t>
  </si>
  <si>
    <t>m. Lędziny</t>
  </si>
  <si>
    <t>gm. Bojszowy</t>
  </si>
  <si>
    <t>gm. Chełm Śląski</t>
  </si>
  <si>
    <t>Powiat zawierciański</t>
  </si>
  <si>
    <t>m. Poręba</t>
  </si>
  <si>
    <t>m. Zawiercie</t>
  </si>
  <si>
    <t>gm. Irządze</t>
  </si>
  <si>
    <t>gm. Kroczyce</t>
  </si>
  <si>
    <t>gm. Łazy</t>
  </si>
  <si>
    <t>gm. Ogrodzieniec</t>
  </si>
  <si>
    <t>gm. Pilica</t>
  </si>
  <si>
    <t>gm. Szczekociny</t>
  </si>
  <si>
    <t>gm. Włodowice</t>
  </si>
  <si>
    <t>gm. Żarnowiec</t>
  </si>
  <si>
    <t>m. Bytom</t>
  </si>
  <si>
    <t>m. Chorzów</t>
  </si>
  <si>
    <t>m. Dąbrowa Górnicza</t>
  </si>
  <si>
    <t>m. Gliwice</t>
  </si>
  <si>
    <t>m. Jaworzno</t>
  </si>
  <si>
    <t>m. Katowice</t>
  </si>
  <si>
    <t>m. Mysłowice</t>
  </si>
  <si>
    <t>m. Piekary Śląskie</t>
  </si>
  <si>
    <t>m. Ruda Śląska</t>
  </si>
  <si>
    <t>m. Siemianowice Śląskie</t>
  </si>
  <si>
    <t>m. Sosnowiec</t>
  </si>
  <si>
    <t>m. Świętochłowice</t>
  </si>
  <si>
    <t>m. Tychy</t>
  </si>
  <si>
    <t>m. Zabrze</t>
  </si>
  <si>
    <t>Suma</t>
  </si>
  <si>
    <t>Miasta na prawach powiatu</t>
  </si>
  <si>
    <t>Delegatura w Katowicach</t>
  </si>
  <si>
    <t>Stan Centralnego Rejestru Wyborców na dzień 31.03.2024 r.</t>
  </si>
  <si>
    <t>Kod teryt.</t>
  </si>
  <si>
    <t>Nazwa jednostki</t>
  </si>
  <si>
    <t>Liczba 
mieszkańców</t>
  </si>
  <si>
    <t>Liczba wyborców ujętych w Centralnym Rejestrze Wyborców</t>
  </si>
  <si>
    <t>Ogółem</t>
  </si>
  <si>
    <t>W ogólnej liczbie wyborców</t>
  </si>
  <si>
    <t>w tym, w stałym obwodzie 
z urzędu</t>
  </si>
  <si>
    <t>w tym, w stałym obwodzie wpisanych 
na wniosek</t>
  </si>
  <si>
    <t>liczba wyborców posiadających obywatelstwo krajów UE</t>
  </si>
  <si>
    <t>liczba wyborców posiadających obywatelstwo UK</t>
  </si>
  <si>
    <t>liczba osób pozbawionych prawa wybierania ogółem</t>
  </si>
  <si>
    <t>liczba osób pozbawionych prawa wybierania posiadających obywatelstwo krajów UE</t>
  </si>
  <si>
    <t>liczba osób pozbawionych prawa wybierania posiadających obywatelstwo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</si>
</sst>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9"/>
      <color indexed="8"/>
      <name val="Arial Narrow"/>
      <family val="2"/>
      <charset val="238"/>
    </font>
    <font>
      <i/>
      <sz val="9"/>
      <color indexed="8"/>
      <name val="Arial Narrow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4">
    <xf numFmtId="0" fontId="0" fillId="0" borderId="0" xfId="0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0" fillId="0" borderId="0" xfId="0" applyFill="1"/>
    <xf numFmtId="0" fontId="19" fillId="0" borderId="10" xfId="0" applyFont="1" applyBorder="1" applyAlignment="1" applyProtection="1">
      <alignment horizontal="right" vertical="center" wrapText="1"/>
    </xf>
    <xf numFmtId="0" fontId="19" fillId="0" borderId="11" xfId="0" applyFont="1" applyBorder="1" applyAlignment="1" applyProtection="1">
      <alignment horizontal="center" vertical="center" wrapText="1"/>
    </xf>
    <xf numFmtId="0" fontId="19" fillId="0" borderId="12" xfId="0" applyFont="1" applyBorder="1" applyAlignment="1" applyProtection="1">
      <alignment horizontal="center" vertical="center" wrapText="1"/>
    </xf>
    <xf numFmtId="0" fontId="19" fillId="0" borderId="13" xfId="0" applyFont="1" applyBorder="1" applyAlignment="1" applyProtection="1">
      <alignment horizontal="center" vertical="center" wrapText="1"/>
    </xf>
    <xf numFmtId="0" fontId="19" fillId="0" borderId="14" xfId="0" applyFont="1" applyBorder="1" applyAlignment="1" applyProtection="1">
      <alignment horizontal="center" vertical="center" wrapText="1"/>
    </xf>
    <xf numFmtId="0" fontId="19" fillId="0" borderId="15" xfId="0" applyFont="1" applyBorder="1" applyAlignment="1" applyProtection="1">
      <alignment horizontal="center" vertical="center" wrapText="1"/>
    </xf>
    <xf numFmtId="0" fontId="19" fillId="0" borderId="16" xfId="0" applyFont="1" applyBorder="1" applyAlignment="1" applyProtection="1">
      <alignment horizontal="right" vertical="center" wrapText="1"/>
    </xf>
    <xf numFmtId="0" fontId="19" fillId="0" borderId="17" xfId="0" applyFont="1" applyBorder="1" applyAlignment="1" applyProtection="1">
      <alignment horizontal="center" vertical="center" wrapText="1"/>
    </xf>
    <xf numFmtId="0" fontId="19" fillId="0" borderId="18" xfId="0" applyFont="1" applyBorder="1" applyAlignment="1" applyProtection="1">
      <alignment horizontal="center" vertical="center" wrapText="1"/>
    </xf>
    <xf numFmtId="0" fontId="19" fillId="0" borderId="19" xfId="0" applyFont="1" applyBorder="1" applyAlignment="1" applyProtection="1">
      <alignment horizontal="left" vertical="top"/>
    </xf>
    <xf numFmtId="0" fontId="19" fillId="0" borderId="20" xfId="0" applyFont="1" applyBorder="1" applyAlignment="1" applyProtection="1">
      <alignment horizontal="left" vertical="top"/>
    </xf>
    <xf numFmtId="0" fontId="19" fillId="0" borderId="21" xfId="0" applyFont="1" applyBorder="1" applyAlignment="1" applyProtection="1">
      <alignment horizontal="left" vertical="top"/>
    </xf>
    <xf numFmtId="0" fontId="19" fillId="0" borderId="22" xfId="0" applyFont="1" applyBorder="1" applyAlignment="1" applyProtection="1">
      <alignment horizontal="center" vertical="center" wrapText="1"/>
    </xf>
    <xf numFmtId="0" fontId="19" fillId="0" borderId="20" xfId="0" applyFont="1" applyBorder="1" applyAlignment="1" applyProtection="1">
      <alignment horizontal="center" vertical="center" wrapText="1"/>
    </xf>
    <xf numFmtId="0" fontId="19" fillId="0" borderId="21" xfId="0" applyFont="1" applyBorder="1" applyAlignment="1" applyProtection="1">
      <alignment horizontal="center" vertical="center" wrapText="1"/>
    </xf>
    <xf numFmtId="0" fontId="19" fillId="0" borderId="23" xfId="0" applyFont="1" applyBorder="1" applyAlignment="1" applyProtection="1">
      <alignment horizontal="right" vertical="center" wrapText="1"/>
    </xf>
    <xf numFmtId="0" fontId="19" fillId="0" borderId="24" xfId="0" applyFont="1" applyBorder="1" applyAlignment="1" applyProtection="1">
      <alignment horizontal="center" vertical="center" wrapText="1"/>
    </xf>
    <xf numFmtId="0" fontId="19" fillId="0" borderId="25" xfId="0" applyFont="1" applyBorder="1" applyAlignment="1" applyProtection="1">
      <alignment horizontal="center" vertical="center" wrapText="1"/>
    </xf>
    <xf numFmtId="0" fontId="19" fillId="0" borderId="26" xfId="0" applyFont="1" applyBorder="1" applyAlignment="1" applyProtection="1">
      <alignment vertical="top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29" xfId="0" applyFont="1" applyBorder="1" applyAlignment="1" applyProtection="1">
      <alignment horizontal="center" vertical="center" wrapText="1"/>
    </xf>
    <xf numFmtId="0" fontId="19" fillId="0" borderId="30" xfId="0" applyFont="1" applyBorder="1" applyAlignment="1" applyProtection="1">
      <alignment horizontal="right" vertical="center" wrapText="1"/>
    </xf>
    <xf numFmtId="0" fontId="19" fillId="0" borderId="31" xfId="0" applyFont="1" applyBorder="1" applyAlignment="1" applyProtection="1">
      <alignment horizontal="center" vertical="center" wrapText="1"/>
    </xf>
    <xf numFmtId="0" fontId="19" fillId="0" borderId="32" xfId="0" applyFont="1" applyBorder="1" applyAlignment="1" applyProtection="1">
      <alignment horizontal="center" vertical="center" wrapText="1"/>
    </xf>
    <xf numFmtId="0" fontId="20" fillId="0" borderId="30" xfId="0" applyFont="1" applyBorder="1" applyAlignment="1" applyProtection="1">
      <alignment horizontal="center" vertical="center" wrapText="1"/>
    </xf>
    <xf numFmtId="0" fontId="20" fillId="0" borderId="31" xfId="0" applyFont="1" applyBorder="1" applyAlignment="1" applyProtection="1">
      <alignment horizontal="center" vertical="center" wrapText="1"/>
    </xf>
    <xf numFmtId="0" fontId="20" fillId="0" borderId="34" xfId="0" applyFont="1" applyBorder="1" applyAlignment="1" applyProtection="1">
      <alignment horizontal="center" vertical="center" wrapText="1"/>
    </xf>
    <xf numFmtId="0" fontId="0" fillId="33" borderId="35" xfId="0" applyFill="1" applyBorder="1"/>
    <xf numFmtId="0" fontId="0" fillId="33" borderId="36" xfId="0" applyFill="1" applyBorder="1"/>
    <xf numFmtId="0" fontId="0" fillId="33" borderId="37" xfId="0" applyFill="1" applyBorder="1"/>
    <xf numFmtId="0" fontId="0" fillId="33" borderId="38" xfId="0" applyFill="1" applyBorder="1"/>
    <xf numFmtId="0" fontId="0" fillId="33" borderId="39" xfId="0" applyFill="1" applyBorder="1"/>
    <xf numFmtId="0" fontId="0" fillId="33" borderId="40" xfId="0" applyFill="1" applyBorder="1"/>
    <xf numFmtId="0" fontId="0" fillId="0" borderId="35" xfId="0" applyBorder="1"/>
    <xf numFmtId="0" fontId="0" fillId="0" borderId="36" xfId="0" applyBorder="1"/>
    <xf numFmtId="0" fontId="0" fillId="0" borderId="41" xfId="0" applyBorder="1"/>
    <xf numFmtId="0" fontId="0" fillId="0" borderId="42" xfId="0" applyBorder="1"/>
    <xf numFmtId="0" fontId="0" fillId="0" borderId="40" xfId="0" applyBorder="1"/>
    <xf numFmtId="0" fontId="0" fillId="33" borderId="41" xfId="0" applyFill="1" applyBorder="1"/>
    <xf numFmtId="0" fontId="0" fillId="33" borderId="42" xfId="0" applyFill="1" applyBorder="1"/>
    <xf numFmtId="0" fontId="0" fillId="33" borderId="36" xfId="0" applyFill="1" applyBorder="1" applyAlignment="1">
      <alignment horizontal="center"/>
    </xf>
    <xf numFmtId="0" fontId="0" fillId="33" borderId="40" xfId="0" applyFill="1" applyBorder="1" applyAlignment="1">
      <alignment horizontal="center"/>
    </xf>
    <xf numFmtId="0" fontId="0" fillId="33" borderId="43" xfId="0" applyFill="1" applyBorder="1"/>
    <xf numFmtId="0" fontId="0" fillId="33" borderId="44" xfId="0" applyFill="1" applyBorder="1"/>
    <xf numFmtId="0" fontId="0" fillId="33" borderId="45" xfId="0" applyFill="1" applyBorder="1"/>
    <xf numFmtId="0" fontId="16" fillId="0" borderId="0" xfId="0" applyFont="1" applyAlignment="1">
      <alignment horizontal="right"/>
    </xf>
    <xf numFmtId="0" fontId="20" fillId="0" borderId="27" xfId="0" applyFont="1" applyBorder="1" applyAlignment="1" applyProtection="1">
      <alignment horizontal="center" vertical="center" wrapText="1"/>
    </xf>
    <xf numFmtId="0" fontId="20" fillId="0" borderId="28" xfId="0" applyFont="1" applyBorder="1" applyAlignment="1" applyProtection="1">
      <alignment horizontal="center" vertical="center" wrapText="1"/>
    </xf>
    <xf numFmtId="0" fontId="20" fillId="0" borderId="33" xfId="0" applyFont="1" applyBorder="1" applyAlignment="1" applyProtection="1">
      <alignment horizontal="center" vertical="center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67"/>
  <sheetViews>
    <sheetView tabSelected="1" topLeftCell="A37" workbookViewId="0">
      <selection activeCell="M3" sqref="M3"/>
    </sheetView>
  </sheetViews>
  <sheetFormatPr defaultRowHeight="14.4" x14ac:dyDescent="0.3"/>
  <cols>
    <col min="2" max="2" width="20.88671875" bestFit="1" customWidth="1"/>
    <col min="4" max="11" width="10.88671875" customWidth="1"/>
  </cols>
  <sheetData>
    <row r="1" spans="1:92" ht="14.1" customHeight="1" x14ac:dyDescent="0.3">
      <c r="A1" s="1" t="s">
        <v>61</v>
      </c>
      <c r="K1" s="50" t="s">
        <v>62</v>
      </c>
      <c r="N1" s="2"/>
      <c r="O1" s="2"/>
      <c r="P1" s="2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</row>
    <row r="2" spans="1:92" ht="15" thickBot="1" x14ac:dyDescent="0.35">
      <c r="A2" s="1"/>
      <c r="N2" s="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</row>
    <row r="3" spans="1:92" ht="33.75" customHeight="1" thickBot="1" x14ac:dyDescent="0.35">
      <c r="A3" s="4" t="s">
        <v>63</v>
      </c>
      <c r="B3" s="5" t="s">
        <v>64</v>
      </c>
      <c r="C3" s="6" t="s">
        <v>65</v>
      </c>
      <c r="D3" s="7" t="s">
        <v>66</v>
      </c>
      <c r="E3" s="8"/>
      <c r="F3" s="8"/>
      <c r="G3" s="8"/>
      <c r="H3" s="8"/>
      <c r="I3" s="8"/>
      <c r="J3" s="8"/>
      <c r="K3" s="9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</row>
    <row r="4" spans="1:92" ht="27" customHeight="1" x14ac:dyDescent="0.3">
      <c r="A4" s="10"/>
      <c r="B4" s="11"/>
      <c r="C4" s="12"/>
      <c r="D4" s="13" t="s">
        <v>67</v>
      </c>
      <c r="E4" s="14"/>
      <c r="F4" s="15"/>
      <c r="G4" s="16" t="s">
        <v>68</v>
      </c>
      <c r="H4" s="17"/>
      <c r="I4" s="17"/>
      <c r="J4" s="17"/>
      <c r="K4" s="18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</row>
    <row r="5" spans="1:92" ht="33.9" customHeight="1" x14ac:dyDescent="0.3">
      <c r="A5" s="19"/>
      <c r="B5" s="20"/>
      <c r="C5" s="21"/>
      <c r="D5" s="22"/>
      <c r="E5" s="51" t="s">
        <v>69</v>
      </c>
      <c r="F5" s="52" t="s">
        <v>70</v>
      </c>
      <c r="G5" s="23" t="s">
        <v>71</v>
      </c>
      <c r="H5" s="24" t="s">
        <v>72</v>
      </c>
      <c r="I5" s="24" t="s">
        <v>73</v>
      </c>
      <c r="J5" s="24" t="s">
        <v>74</v>
      </c>
      <c r="K5" s="25" t="s">
        <v>75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</row>
    <row r="6" spans="1:92" ht="64.8" customHeight="1" thickBot="1" x14ac:dyDescent="0.35">
      <c r="A6" s="26"/>
      <c r="B6" s="27"/>
      <c r="C6" s="28"/>
      <c r="D6" s="22"/>
      <c r="E6" s="51"/>
      <c r="F6" s="53"/>
      <c r="G6" s="29"/>
      <c r="H6" s="30"/>
      <c r="I6" s="30"/>
      <c r="J6" s="30"/>
      <c r="K6" s="31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</row>
    <row r="7" spans="1:92" x14ac:dyDescent="0.3">
      <c r="A7" s="32" t="s">
        <v>0</v>
      </c>
      <c r="B7" s="32"/>
      <c r="C7" s="33">
        <v>135371</v>
      </c>
      <c r="D7" s="34">
        <v>112889</v>
      </c>
      <c r="E7" s="35">
        <v>111708</v>
      </c>
      <c r="F7" s="36">
        <v>1181</v>
      </c>
      <c r="G7" s="37">
        <v>12</v>
      </c>
      <c r="H7" s="32">
        <v>0</v>
      </c>
      <c r="I7" s="32">
        <v>267</v>
      </c>
      <c r="J7" s="32">
        <v>0</v>
      </c>
      <c r="K7" s="32">
        <v>0</v>
      </c>
    </row>
    <row r="8" spans="1:92" x14ac:dyDescent="0.3">
      <c r="A8" s="38" t="str">
        <f>"240101"</f>
        <v>240101</v>
      </c>
      <c r="B8" s="38" t="s">
        <v>1</v>
      </c>
      <c r="C8" s="39">
        <v>48804</v>
      </c>
      <c r="D8" s="40">
        <v>40875</v>
      </c>
      <c r="E8" s="38">
        <v>40553</v>
      </c>
      <c r="F8" s="41">
        <v>322</v>
      </c>
      <c r="G8" s="42">
        <v>3</v>
      </c>
      <c r="H8" s="38">
        <v>0</v>
      </c>
      <c r="I8" s="38">
        <v>114</v>
      </c>
      <c r="J8" s="38">
        <v>0</v>
      </c>
      <c r="K8" s="38">
        <v>0</v>
      </c>
    </row>
    <row r="9" spans="1:92" x14ac:dyDescent="0.3">
      <c r="A9" s="38" t="str">
        <f>"240102"</f>
        <v>240102</v>
      </c>
      <c r="B9" s="38" t="s">
        <v>2</v>
      </c>
      <c r="C9" s="39">
        <v>28051</v>
      </c>
      <c r="D9" s="40">
        <v>23690</v>
      </c>
      <c r="E9" s="38">
        <v>23435</v>
      </c>
      <c r="F9" s="41">
        <v>255</v>
      </c>
      <c r="G9" s="42">
        <v>0</v>
      </c>
      <c r="H9" s="38">
        <v>0</v>
      </c>
      <c r="I9" s="38">
        <v>58</v>
      </c>
      <c r="J9" s="38">
        <v>0</v>
      </c>
      <c r="K9" s="38">
        <v>0</v>
      </c>
    </row>
    <row r="10" spans="1:92" x14ac:dyDescent="0.3">
      <c r="A10" s="38" t="str">
        <f>"240103"</f>
        <v>240103</v>
      </c>
      <c r="B10" s="38" t="s">
        <v>3</v>
      </c>
      <c r="C10" s="39">
        <v>8160</v>
      </c>
      <c r="D10" s="40">
        <v>6832</v>
      </c>
      <c r="E10" s="38">
        <v>6772</v>
      </c>
      <c r="F10" s="41">
        <v>60</v>
      </c>
      <c r="G10" s="42">
        <v>2</v>
      </c>
      <c r="H10" s="38">
        <v>0</v>
      </c>
      <c r="I10" s="38">
        <v>14</v>
      </c>
      <c r="J10" s="38">
        <v>0</v>
      </c>
      <c r="K10" s="38">
        <v>0</v>
      </c>
    </row>
    <row r="11" spans="1:92" x14ac:dyDescent="0.3">
      <c r="A11" s="38" t="str">
        <f>"240104"</f>
        <v>240104</v>
      </c>
      <c r="B11" s="38" t="s">
        <v>4</v>
      </c>
      <c r="C11" s="39">
        <v>11989</v>
      </c>
      <c r="D11" s="40">
        <v>9883</v>
      </c>
      <c r="E11" s="38">
        <v>9775</v>
      </c>
      <c r="F11" s="41">
        <v>108</v>
      </c>
      <c r="G11" s="42">
        <v>1</v>
      </c>
      <c r="H11" s="38">
        <v>0</v>
      </c>
      <c r="I11" s="38">
        <v>12</v>
      </c>
      <c r="J11" s="38">
        <v>0</v>
      </c>
      <c r="K11" s="38">
        <v>0</v>
      </c>
    </row>
    <row r="12" spans="1:92" x14ac:dyDescent="0.3">
      <c r="A12" s="38" t="str">
        <f>"240105"</f>
        <v>240105</v>
      </c>
      <c r="B12" s="38" t="s">
        <v>5</v>
      </c>
      <c r="C12" s="39">
        <v>7561</v>
      </c>
      <c r="D12" s="40">
        <v>6224</v>
      </c>
      <c r="E12" s="38">
        <v>6135</v>
      </c>
      <c r="F12" s="41">
        <v>89</v>
      </c>
      <c r="G12" s="42">
        <v>0</v>
      </c>
      <c r="H12" s="38">
        <v>0</v>
      </c>
      <c r="I12" s="38">
        <v>15</v>
      </c>
      <c r="J12" s="38">
        <v>0</v>
      </c>
      <c r="K12" s="38">
        <v>0</v>
      </c>
    </row>
    <row r="13" spans="1:92" x14ac:dyDescent="0.3">
      <c r="A13" s="38" t="str">
        <f>"240106"</f>
        <v>240106</v>
      </c>
      <c r="B13" s="38" t="s">
        <v>6</v>
      </c>
      <c r="C13" s="39">
        <v>11995</v>
      </c>
      <c r="D13" s="40">
        <v>9911</v>
      </c>
      <c r="E13" s="38">
        <v>9789</v>
      </c>
      <c r="F13" s="41">
        <v>122</v>
      </c>
      <c r="G13" s="42">
        <v>0</v>
      </c>
      <c r="H13" s="38">
        <v>0</v>
      </c>
      <c r="I13" s="38">
        <v>17</v>
      </c>
      <c r="J13" s="38">
        <v>0</v>
      </c>
      <c r="K13" s="38">
        <v>0</v>
      </c>
    </row>
    <row r="14" spans="1:92" x14ac:dyDescent="0.3">
      <c r="A14" s="38" t="str">
        <f>"240107"</f>
        <v>240107</v>
      </c>
      <c r="B14" s="38" t="s">
        <v>7</v>
      </c>
      <c r="C14" s="39">
        <v>12219</v>
      </c>
      <c r="D14" s="40">
        <v>10024</v>
      </c>
      <c r="E14" s="38">
        <v>9903</v>
      </c>
      <c r="F14" s="41">
        <v>121</v>
      </c>
      <c r="G14" s="42">
        <v>5</v>
      </c>
      <c r="H14" s="38">
        <v>0</v>
      </c>
      <c r="I14" s="38">
        <v>25</v>
      </c>
      <c r="J14" s="38">
        <v>0</v>
      </c>
      <c r="K14" s="38">
        <v>0</v>
      </c>
    </row>
    <row r="15" spans="1:92" x14ac:dyDescent="0.3">
      <c r="A15" s="38" t="str">
        <f>"240108"</f>
        <v>240108</v>
      </c>
      <c r="B15" s="38" t="s">
        <v>8</v>
      </c>
      <c r="C15" s="39">
        <v>6592</v>
      </c>
      <c r="D15" s="40">
        <v>5450</v>
      </c>
      <c r="E15" s="38">
        <v>5346</v>
      </c>
      <c r="F15" s="41">
        <v>104</v>
      </c>
      <c r="G15" s="42">
        <v>1</v>
      </c>
      <c r="H15" s="38">
        <v>0</v>
      </c>
      <c r="I15" s="38">
        <v>12</v>
      </c>
      <c r="J15" s="38">
        <v>0</v>
      </c>
      <c r="K15" s="38">
        <v>0</v>
      </c>
    </row>
    <row r="16" spans="1:92" x14ac:dyDescent="0.3">
      <c r="A16" s="32" t="s">
        <v>9</v>
      </c>
      <c r="B16" s="32"/>
      <c r="C16" s="33">
        <v>107310</v>
      </c>
      <c r="D16" s="43">
        <v>86486</v>
      </c>
      <c r="E16" s="32">
        <v>85941</v>
      </c>
      <c r="F16" s="44">
        <v>545</v>
      </c>
      <c r="G16" s="37">
        <v>2</v>
      </c>
      <c r="H16" s="32">
        <v>0</v>
      </c>
      <c r="I16" s="32">
        <v>401</v>
      </c>
      <c r="J16" s="32">
        <v>0</v>
      </c>
      <c r="K16" s="32">
        <v>0</v>
      </c>
    </row>
    <row r="17" spans="1:11" x14ac:dyDescent="0.3">
      <c r="A17" s="38" t="str">
        <f>"240501"</f>
        <v>240501</v>
      </c>
      <c r="B17" s="38" t="s">
        <v>10</v>
      </c>
      <c r="C17" s="39">
        <v>33793</v>
      </c>
      <c r="D17" s="40">
        <v>27461</v>
      </c>
      <c r="E17" s="38">
        <v>27354</v>
      </c>
      <c r="F17" s="41">
        <v>107</v>
      </c>
      <c r="G17" s="42">
        <v>0</v>
      </c>
      <c r="H17" s="38">
        <v>0</v>
      </c>
      <c r="I17" s="38">
        <v>113</v>
      </c>
      <c r="J17" s="38">
        <v>0</v>
      </c>
      <c r="K17" s="38">
        <v>0</v>
      </c>
    </row>
    <row r="18" spans="1:11" x14ac:dyDescent="0.3">
      <c r="A18" s="38" t="str">
        <f>"240502"</f>
        <v>240502</v>
      </c>
      <c r="B18" s="38" t="s">
        <v>11</v>
      </c>
      <c r="C18" s="39">
        <v>15977</v>
      </c>
      <c r="D18" s="40">
        <v>13134</v>
      </c>
      <c r="E18" s="38">
        <v>13024</v>
      </c>
      <c r="F18" s="41">
        <v>110</v>
      </c>
      <c r="G18" s="42">
        <v>1</v>
      </c>
      <c r="H18" s="38">
        <v>0</v>
      </c>
      <c r="I18" s="38">
        <v>37</v>
      </c>
      <c r="J18" s="38">
        <v>0</v>
      </c>
      <c r="K18" s="38">
        <v>0</v>
      </c>
    </row>
    <row r="19" spans="1:11" x14ac:dyDescent="0.3">
      <c r="A19" s="38" t="str">
        <f>"240503"</f>
        <v>240503</v>
      </c>
      <c r="B19" s="38" t="s">
        <v>12</v>
      </c>
      <c r="C19" s="39">
        <v>12161</v>
      </c>
      <c r="D19" s="40">
        <v>9537</v>
      </c>
      <c r="E19" s="38">
        <v>9497</v>
      </c>
      <c r="F19" s="41">
        <v>40</v>
      </c>
      <c r="G19" s="42">
        <v>0</v>
      </c>
      <c r="H19" s="38">
        <v>0</v>
      </c>
      <c r="I19" s="38">
        <v>18</v>
      </c>
      <c r="J19" s="38">
        <v>0</v>
      </c>
      <c r="K19" s="38">
        <v>0</v>
      </c>
    </row>
    <row r="20" spans="1:11" x14ac:dyDescent="0.3">
      <c r="A20" s="38" t="str">
        <f>"240504"</f>
        <v>240504</v>
      </c>
      <c r="B20" s="38" t="s">
        <v>13</v>
      </c>
      <c r="C20" s="39">
        <v>12020</v>
      </c>
      <c r="D20" s="40">
        <v>9459</v>
      </c>
      <c r="E20" s="38">
        <v>9390</v>
      </c>
      <c r="F20" s="41">
        <v>69</v>
      </c>
      <c r="G20" s="42">
        <v>0</v>
      </c>
      <c r="H20" s="38">
        <v>0</v>
      </c>
      <c r="I20" s="38">
        <v>66</v>
      </c>
      <c r="J20" s="38">
        <v>0</v>
      </c>
      <c r="K20" s="38">
        <v>0</v>
      </c>
    </row>
    <row r="21" spans="1:11" x14ac:dyDescent="0.3">
      <c r="A21" s="38" t="str">
        <f>"240505"</f>
        <v>240505</v>
      </c>
      <c r="B21" s="38" t="s">
        <v>14</v>
      </c>
      <c r="C21" s="39">
        <v>10296</v>
      </c>
      <c r="D21" s="40">
        <v>8356</v>
      </c>
      <c r="E21" s="38">
        <v>8263</v>
      </c>
      <c r="F21" s="41">
        <v>93</v>
      </c>
      <c r="G21" s="42">
        <v>0</v>
      </c>
      <c r="H21" s="38">
        <v>0</v>
      </c>
      <c r="I21" s="38">
        <v>16</v>
      </c>
      <c r="J21" s="38">
        <v>0</v>
      </c>
      <c r="K21" s="38">
        <v>0</v>
      </c>
    </row>
    <row r="22" spans="1:11" x14ac:dyDescent="0.3">
      <c r="A22" s="38" t="str">
        <f>"240506"</f>
        <v>240506</v>
      </c>
      <c r="B22" s="38" t="s">
        <v>15</v>
      </c>
      <c r="C22" s="39">
        <v>8639</v>
      </c>
      <c r="D22" s="40">
        <v>6847</v>
      </c>
      <c r="E22" s="38">
        <v>6781</v>
      </c>
      <c r="F22" s="41">
        <v>66</v>
      </c>
      <c r="G22" s="42">
        <v>1</v>
      </c>
      <c r="H22" s="38">
        <v>0</v>
      </c>
      <c r="I22" s="38">
        <v>110</v>
      </c>
      <c r="J22" s="38">
        <v>0</v>
      </c>
      <c r="K22" s="38">
        <v>0</v>
      </c>
    </row>
    <row r="23" spans="1:11" x14ac:dyDescent="0.3">
      <c r="A23" s="38" t="str">
        <f>"240507"</f>
        <v>240507</v>
      </c>
      <c r="B23" s="38" t="s">
        <v>16</v>
      </c>
      <c r="C23" s="39">
        <v>8794</v>
      </c>
      <c r="D23" s="40">
        <v>7147</v>
      </c>
      <c r="E23" s="38">
        <v>7104</v>
      </c>
      <c r="F23" s="41">
        <v>43</v>
      </c>
      <c r="G23" s="42">
        <v>0</v>
      </c>
      <c r="H23" s="38">
        <v>0</v>
      </c>
      <c r="I23" s="38">
        <v>26</v>
      </c>
      <c r="J23" s="38">
        <v>0</v>
      </c>
      <c r="K23" s="38">
        <v>0</v>
      </c>
    </row>
    <row r="24" spans="1:11" x14ac:dyDescent="0.3">
      <c r="A24" s="38" t="str">
        <f>"240508"</f>
        <v>240508</v>
      </c>
      <c r="B24" s="38" t="s">
        <v>17</v>
      </c>
      <c r="C24" s="39">
        <v>5630</v>
      </c>
      <c r="D24" s="40">
        <v>4545</v>
      </c>
      <c r="E24" s="38">
        <v>4528</v>
      </c>
      <c r="F24" s="41">
        <v>17</v>
      </c>
      <c r="G24" s="42">
        <v>0</v>
      </c>
      <c r="H24" s="38">
        <v>0</v>
      </c>
      <c r="I24" s="38">
        <v>15</v>
      </c>
      <c r="J24" s="38">
        <v>0</v>
      </c>
      <c r="K24" s="38">
        <v>0</v>
      </c>
    </row>
    <row r="25" spans="1:11" x14ac:dyDescent="0.3">
      <c r="A25" s="32" t="s">
        <v>18</v>
      </c>
      <c r="B25" s="32"/>
      <c r="C25" s="33">
        <v>131780</v>
      </c>
      <c r="D25" s="43">
        <v>107639</v>
      </c>
      <c r="E25" s="32">
        <v>106730</v>
      </c>
      <c r="F25" s="44">
        <v>909</v>
      </c>
      <c r="G25" s="37">
        <v>4</v>
      </c>
      <c r="H25" s="32">
        <v>0</v>
      </c>
      <c r="I25" s="32">
        <v>400</v>
      </c>
      <c r="J25" s="32">
        <v>0</v>
      </c>
      <c r="K25" s="32">
        <v>0</v>
      </c>
    </row>
    <row r="26" spans="1:11" x14ac:dyDescent="0.3">
      <c r="A26" s="38" t="str">
        <f>"241301"</f>
        <v>241301</v>
      </c>
      <c r="B26" s="38" t="s">
        <v>19</v>
      </c>
      <c r="C26" s="39">
        <v>8120</v>
      </c>
      <c r="D26" s="40">
        <v>6799</v>
      </c>
      <c r="E26" s="38">
        <v>6763</v>
      </c>
      <c r="F26" s="41">
        <v>36</v>
      </c>
      <c r="G26" s="42">
        <v>0</v>
      </c>
      <c r="H26" s="38">
        <v>0</v>
      </c>
      <c r="I26" s="38">
        <v>12</v>
      </c>
      <c r="J26" s="38">
        <v>0</v>
      </c>
      <c r="K26" s="38">
        <v>0</v>
      </c>
    </row>
    <row r="27" spans="1:11" x14ac:dyDescent="0.3">
      <c r="A27" s="38" t="str">
        <f>"241302"</f>
        <v>241302</v>
      </c>
      <c r="B27" s="38" t="s">
        <v>20</v>
      </c>
      <c r="C27" s="39">
        <v>6680</v>
      </c>
      <c r="D27" s="40">
        <v>5490</v>
      </c>
      <c r="E27" s="38">
        <v>5435</v>
      </c>
      <c r="F27" s="41">
        <v>55</v>
      </c>
      <c r="G27" s="42">
        <v>0</v>
      </c>
      <c r="H27" s="38">
        <v>0</v>
      </c>
      <c r="I27" s="38">
        <v>12</v>
      </c>
      <c r="J27" s="38">
        <v>0</v>
      </c>
      <c r="K27" s="38">
        <v>0</v>
      </c>
    </row>
    <row r="28" spans="1:11" x14ac:dyDescent="0.3">
      <c r="A28" s="38" t="str">
        <f>"241303"</f>
        <v>241303</v>
      </c>
      <c r="B28" s="38" t="s">
        <v>21</v>
      </c>
      <c r="C28" s="39">
        <v>15450</v>
      </c>
      <c r="D28" s="40">
        <v>12678</v>
      </c>
      <c r="E28" s="38">
        <v>12596</v>
      </c>
      <c r="F28" s="41">
        <v>82</v>
      </c>
      <c r="G28" s="42">
        <v>1</v>
      </c>
      <c r="H28" s="38">
        <v>0</v>
      </c>
      <c r="I28" s="38">
        <v>30</v>
      </c>
      <c r="J28" s="38">
        <v>0</v>
      </c>
      <c r="K28" s="38">
        <v>0</v>
      </c>
    </row>
    <row r="29" spans="1:11" x14ac:dyDescent="0.3">
      <c r="A29" s="38" t="str">
        <f>"241304"</f>
        <v>241304</v>
      </c>
      <c r="B29" s="38" t="s">
        <v>22</v>
      </c>
      <c r="C29" s="39">
        <v>56761</v>
      </c>
      <c r="D29" s="40">
        <v>46407</v>
      </c>
      <c r="E29" s="38">
        <v>46135</v>
      </c>
      <c r="F29" s="41">
        <v>272</v>
      </c>
      <c r="G29" s="42">
        <v>1</v>
      </c>
      <c r="H29" s="38">
        <v>0</v>
      </c>
      <c r="I29" s="38">
        <v>123</v>
      </c>
      <c r="J29" s="38">
        <v>0</v>
      </c>
      <c r="K29" s="38">
        <v>0</v>
      </c>
    </row>
    <row r="30" spans="1:11" x14ac:dyDescent="0.3">
      <c r="A30" s="38" t="str">
        <f>"241305"</f>
        <v>241305</v>
      </c>
      <c r="B30" s="38" t="s">
        <v>23</v>
      </c>
      <c r="C30" s="39">
        <v>2988</v>
      </c>
      <c r="D30" s="40">
        <v>2544</v>
      </c>
      <c r="E30" s="38">
        <v>2467</v>
      </c>
      <c r="F30" s="41">
        <v>77</v>
      </c>
      <c r="G30" s="42">
        <v>0</v>
      </c>
      <c r="H30" s="38">
        <v>0</v>
      </c>
      <c r="I30" s="38">
        <v>4</v>
      </c>
      <c r="J30" s="38">
        <v>0</v>
      </c>
      <c r="K30" s="38">
        <v>0</v>
      </c>
    </row>
    <row r="31" spans="1:11" x14ac:dyDescent="0.3">
      <c r="A31" s="38" t="str">
        <f>"241306"</f>
        <v>241306</v>
      </c>
      <c r="B31" s="38" t="s">
        <v>24</v>
      </c>
      <c r="C31" s="39">
        <v>5791</v>
      </c>
      <c r="D31" s="40">
        <v>4717</v>
      </c>
      <c r="E31" s="38">
        <v>4666</v>
      </c>
      <c r="F31" s="41">
        <v>51</v>
      </c>
      <c r="G31" s="42">
        <v>1</v>
      </c>
      <c r="H31" s="38">
        <v>0</v>
      </c>
      <c r="I31" s="38">
        <v>11</v>
      </c>
      <c r="J31" s="38">
        <v>0</v>
      </c>
      <c r="K31" s="38">
        <v>0</v>
      </c>
    </row>
    <row r="32" spans="1:11" x14ac:dyDescent="0.3">
      <c r="A32" s="38" t="str">
        <f>"241307"</f>
        <v>241307</v>
      </c>
      <c r="B32" s="38" t="s">
        <v>25</v>
      </c>
      <c r="C32" s="39">
        <v>12540</v>
      </c>
      <c r="D32" s="40">
        <v>10030</v>
      </c>
      <c r="E32" s="38">
        <v>9951</v>
      </c>
      <c r="F32" s="41">
        <v>79</v>
      </c>
      <c r="G32" s="42">
        <v>1</v>
      </c>
      <c r="H32" s="38">
        <v>0</v>
      </c>
      <c r="I32" s="38">
        <v>67</v>
      </c>
      <c r="J32" s="38">
        <v>0</v>
      </c>
      <c r="K32" s="38">
        <v>0</v>
      </c>
    </row>
    <row r="33" spans="1:11" x14ac:dyDescent="0.3">
      <c r="A33" s="38" t="str">
        <f>"241308"</f>
        <v>241308</v>
      </c>
      <c r="B33" s="38" t="s">
        <v>26</v>
      </c>
      <c r="C33" s="39">
        <v>7941</v>
      </c>
      <c r="D33" s="40">
        <v>6574</v>
      </c>
      <c r="E33" s="38">
        <v>6473</v>
      </c>
      <c r="F33" s="41">
        <v>101</v>
      </c>
      <c r="G33" s="42">
        <v>0</v>
      </c>
      <c r="H33" s="38">
        <v>0</v>
      </c>
      <c r="I33" s="38">
        <v>24</v>
      </c>
      <c r="J33" s="38">
        <v>0</v>
      </c>
      <c r="K33" s="38">
        <v>0</v>
      </c>
    </row>
    <row r="34" spans="1:11" x14ac:dyDescent="0.3">
      <c r="A34" s="38" t="str">
        <f>"241309"</f>
        <v>241309</v>
      </c>
      <c r="B34" s="38" t="s">
        <v>27</v>
      </c>
      <c r="C34" s="39">
        <v>15509</v>
      </c>
      <c r="D34" s="40">
        <v>12400</v>
      </c>
      <c r="E34" s="38">
        <v>12244</v>
      </c>
      <c r="F34" s="41">
        <v>156</v>
      </c>
      <c r="G34" s="42">
        <v>0</v>
      </c>
      <c r="H34" s="38">
        <v>0</v>
      </c>
      <c r="I34" s="38">
        <v>117</v>
      </c>
      <c r="J34" s="38">
        <v>0</v>
      </c>
      <c r="K34" s="38">
        <v>0</v>
      </c>
    </row>
    <row r="35" spans="1:11" x14ac:dyDescent="0.3">
      <c r="A35" s="32" t="s">
        <v>28</v>
      </c>
      <c r="B35" s="32"/>
      <c r="C35" s="33">
        <v>57383</v>
      </c>
      <c r="D35" s="43">
        <v>45473</v>
      </c>
      <c r="E35" s="32">
        <v>45039</v>
      </c>
      <c r="F35" s="44">
        <v>434</v>
      </c>
      <c r="G35" s="37">
        <v>0</v>
      </c>
      <c r="H35" s="32">
        <v>0</v>
      </c>
      <c r="I35" s="32">
        <v>91</v>
      </c>
      <c r="J35" s="32">
        <v>0</v>
      </c>
      <c r="K35" s="32">
        <v>0</v>
      </c>
    </row>
    <row r="36" spans="1:11" x14ac:dyDescent="0.3">
      <c r="A36" s="38" t="str">
        <f>"241401"</f>
        <v>241401</v>
      </c>
      <c r="B36" s="38" t="s">
        <v>29</v>
      </c>
      <c r="C36" s="39">
        <v>18252</v>
      </c>
      <c r="D36" s="40">
        <v>14666</v>
      </c>
      <c r="E36" s="38">
        <v>14539</v>
      </c>
      <c r="F36" s="41">
        <v>127</v>
      </c>
      <c r="G36" s="42">
        <v>0</v>
      </c>
      <c r="H36" s="38">
        <v>0</v>
      </c>
      <c r="I36" s="38">
        <v>31</v>
      </c>
      <c r="J36" s="38">
        <v>0</v>
      </c>
      <c r="K36" s="38">
        <v>0</v>
      </c>
    </row>
    <row r="37" spans="1:11" x14ac:dyDescent="0.3">
      <c r="A37" s="38" t="str">
        <f>"241402"</f>
        <v>241402</v>
      </c>
      <c r="B37" s="38" t="s">
        <v>30</v>
      </c>
      <c r="C37" s="39">
        <v>9174</v>
      </c>
      <c r="D37" s="40">
        <v>7234</v>
      </c>
      <c r="E37" s="38">
        <v>7142</v>
      </c>
      <c r="F37" s="41">
        <v>92</v>
      </c>
      <c r="G37" s="42">
        <v>0</v>
      </c>
      <c r="H37" s="38">
        <v>0</v>
      </c>
      <c r="I37" s="38">
        <v>10</v>
      </c>
      <c r="J37" s="38">
        <v>0</v>
      </c>
      <c r="K37" s="38">
        <v>0</v>
      </c>
    </row>
    <row r="38" spans="1:11" x14ac:dyDescent="0.3">
      <c r="A38" s="38" t="str">
        <f>"241403"</f>
        <v>241403</v>
      </c>
      <c r="B38" s="38" t="s">
        <v>31</v>
      </c>
      <c r="C38" s="39">
        <v>15550</v>
      </c>
      <c r="D38" s="40">
        <v>12350</v>
      </c>
      <c r="E38" s="38">
        <v>12243</v>
      </c>
      <c r="F38" s="41">
        <v>107</v>
      </c>
      <c r="G38" s="42">
        <v>0</v>
      </c>
      <c r="H38" s="38">
        <v>0</v>
      </c>
      <c r="I38" s="38">
        <v>28</v>
      </c>
      <c r="J38" s="38">
        <v>0</v>
      </c>
      <c r="K38" s="38">
        <v>0</v>
      </c>
    </row>
    <row r="39" spans="1:11" x14ac:dyDescent="0.3">
      <c r="A39" s="38" t="str">
        <f>"241404"</f>
        <v>241404</v>
      </c>
      <c r="B39" s="38" t="s">
        <v>32</v>
      </c>
      <c r="C39" s="39">
        <v>8303</v>
      </c>
      <c r="D39" s="40">
        <v>6328</v>
      </c>
      <c r="E39" s="38">
        <v>6284</v>
      </c>
      <c r="F39" s="41">
        <v>44</v>
      </c>
      <c r="G39" s="42">
        <v>0</v>
      </c>
      <c r="H39" s="38">
        <v>0</v>
      </c>
      <c r="I39" s="38">
        <v>14</v>
      </c>
      <c r="J39" s="38">
        <v>0</v>
      </c>
      <c r="K39" s="38">
        <v>0</v>
      </c>
    </row>
    <row r="40" spans="1:11" x14ac:dyDescent="0.3">
      <c r="A40" s="38" t="str">
        <f>"241405"</f>
        <v>241405</v>
      </c>
      <c r="B40" s="38" t="s">
        <v>33</v>
      </c>
      <c r="C40" s="39">
        <v>6104</v>
      </c>
      <c r="D40" s="40">
        <v>4895</v>
      </c>
      <c r="E40" s="38">
        <v>4831</v>
      </c>
      <c r="F40" s="41">
        <v>64</v>
      </c>
      <c r="G40" s="42">
        <v>0</v>
      </c>
      <c r="H40" s="38">
        <v>0</v>
      </c>
      <c r="I40" s="38">
        <v>8</v>
      </c>
      <c r="J40" s="38">
        <v>0</v>
      </c>
      <c r="K40" s="38">
        <v>0</v>
      </c>
    </row>
    <row r="41" spans="1:11" x14ac:dyDescent="0.3">
      <c r="A41" s="32" t="s">
        <v>34</v>
      </c>
      <c r="B41" s="32"/>
      <c r="C41" s="33">
        <v>109589</v>
      </c>
      <c r="D41" s="43">
        <v>91810</v>
      </c>
      <c r="E41" s="32">
        <v>90800</v>
      </c>
      <c r="F41" s="44">
        <v>1010</v>
      </c>
      <c r="G41" s="37">
        <v>1</v>
      </c>
      <c r="H41" s="32">
        <v>0</v>
      </c>
      <c r="I41" s="32">
        <v>212</v>
      </c>
      <c r="J41" s="32">
        <v>0</v>
      </c>
      <c r="K41" s="32">
        <v>0</v>
      </c>
    </row>
    <row r="42" spans="1:11" x14ac:dyDescent="0.3">
      <c r="A42" s="38" t="str">
        <f>"241601"</f>
        <v>241601</v>
      </c>
      <c r="B42" s="38" t="s">
        <v>35</v>
      </c>
      <c r="C42" s="39">
        <v>7918</v>
      </c>
      <c r="D42" s="40">
        <v>6663</v>
      </c>
      <c r="E42" s="38">
        <v>6565</v>
      </c>
      <c r="F42" s="41">
        <v>98</v>
      </c>
      <c r="G42" s="42">
        <v>0</v>
      </c>
      <c r="H42" s="38">
        <v>0</v>
      </c>
      <c r="I42" s="38">
        <v>15</v>
      </c>
      <c r="J42" s="38">
        <v>0</v>
      </c>
      <c r="K42" s="38">
        <v>0</v>
      </c>
    </row>
    <row r="43" spans="1:11" x14ac:dyDescent="0.3">
      <c r="A43" s="38" t="str">
        <f>"241602"</f>
        <v>241602</v>
      </c>
      <c r="B43" s="38" t="s">
        <v>36</v>
      </c>
      <c r="C43" s="39">
        <v>44221</v>
      </c>
      <c r="D43" s="40">
        <v>37383</v>
      </c>
      <c r="E43" s="38">
        <v>37139</v>
      </c>
      <c r="F43" s="41">
        <v>244</v>
      </c>
      <c r="G43" s="42">
        <v>0</v>
      </c>
      <c r="H43" s="38">
        <v>0</v>
      </c>
      <c r="I43" s="38">
        <v>107</v>
      </c>
      <c r="J43" s="38">
        <v>0</v>
      </c>
      <c r="K43" s="38">
        <v>0</v>
      </c>
    </row>
    <row r="44" spans="1:11" x14ac:dyDescent="0.3">
      <c r="A44" s="38" t="str">
        <f>"241603"</f>
        <v>241603</v>
      </c>
      <c r="B44" s="38" t="s">
        <v>37</v>
      </c>
      <c r="C44" s="39">
        <v>2592</v>
      </c>
      <c r="D44" s="40">
        <v>2164</v>
      </c>
      <c r="E44" s="38">
        <v>2072</v>
      </c>
      <c r="F44" s="41">
        <v>92</v>
      </c>
      <c r="G44" s="42">
        <v>0</v>
      </c>
      <c r="H44" s="38">
        <v>0</v>
      </c>
      <c r="I44" s="38">
        <v>2</v>
      </c>
      <c r="J44" s="38">
        <v>0</v>
      </c>
      <c r="K44" s="38">
        <v>0</v>
      </c>
    </row>
    <row r="45" spans="1:11" x14ac:dyDescent="0.3">
      <c r="A45" s="38" t="str">
        <f>"241604"</f>
        <v>241604</v>
      </c>
      <c r="B45" s="38" t="s">
        <v>38</v>
      </c>
      <c r="C45" s="39">
        <v>6122</v>
      </c>
      <c r="D45" s="40">
        <v>5056</v>
      </c>
      <c r="E45" s="38">
        <v>4967</v>
      </c>
      <c r="F45" s="41">
        <v>89</v>
      </c>
      <c r="G45" s="42">
        <v>0</v>
      </c>
      <c r="H45" s="38">
        <v>0</v>
      </c>
      <c r="I45" s="38">
        <v>7</v>
      </c>
      <c r="J45" s="38">
        <v>0</v>
      </c>
      <c r="K45" s="38">
        <v>0</v>
      </c>
    </row>
    <row r="46" spans="1:11" x14ac:dyDescent="0.3">
      <c r="A46" s="38" t="str">
        <f>"241605"</f>
        <v>241605</v>
      </c>
      <c r="B46" s="38" t="s">
        <v>39</v>
      </c>
      <c r="C46" s="39">
        <v>14980</v>
      </c>
      <c r="D46" s="40">
        <v>12457</v>
      </c>
      <c r="E46" s="38">
        <v>12357</v>
      </c>
      <c r="F46" s="41">
        <v>100</v>
      </c>
      <c r="G46" s="42">
        <v>1</v>
      </c>
      <c r="H46" s="38">
        <v>0</v>
      </c>
      <c r="I46" s="38">
        <v>18</v>
      </c>
      <c r="J46" s="38">
        <v>0</v>
      </c>
      <c r="K46" s="38">
        <v>0</v>
      </c>
    </row>
    <row r="47" spans="1:11" x14ac:dyDescent="0.3">
      <c r="A47" s="38" t="str">
        <f>"241606"</f>
        <v>241606</v>
      </c>
      <c r="B47" s="38" t="s">
        <v>40</v>
      </c>
      <c r="C47" s="39">
        <v>8757</v>
      </c>
      <c r="D47" s="40">
        <v>7416</v>
      </c>
      <c r="E47" s="38">
        <v>7278</v>
      </c>
      <c r="F47" s="41">
        <v>138</v>
      </c>
      <c r="G47" s="42">
        <v>0</v>
      </c>
      <c r="H47" s="38">
        <v>0</v>
      </c>
      <c r="I47" s="38">
        <v>20</v>
      </c>
      <c r="J47" s="38">
        <v>0</v>
      </c>
      <c r="K47" s="38">
        <v>0</v>
      </c>
    </row>
    <row r="48" spans="1:11" x14ac:dyDescent="0.3">
      <c r="A48" s="38" t="str">
        <f>"241607"</f>
        <v>241607</v>
      </c>
      <c r="B48" s="38" t="s">
        <v>41</v>
      </c>
      <c r="C48" s="39">
        <v>8188</v>
      </c>
      <c r="D48" s="40">
        <v>6753</v>
      </c>
      <c r="E48" s="38">
        <v>6662</v>
      </c>
      <c r="F48" s="41">
        <v>91</v>
      </c>
      <c r="G48" s="42">
        <v>0</v>
      </c>
      <c r="H48" s="38">
        <v>0</v>
      </c>
      <c r="I48" s="38">
        <v>12</v>
      </c>
      <c r="J48" s="38">
        <v>0</v>
      </c>
      <c r="K48" s="38">
        <v>0</v>
      </c>
    </row>
    <row r="49" spans="1:11" x14ac:dyDescent="0.3">
      <c r="A49" s="38" t="str">
        <f>"241608"</f>
        <v>241608</v>
      </c>
      <c r="B49" s="38" t="s">
        <v>42</v>
      </c>
      <c r="C49" s="39">
        <v>7202</v>
      </c>
      <c r="D49" s="40">
        <v>6093</v>
      </c>
      <c r="E49" s="38">
        <v>6031</v>
      </c>
      <c r="F49" s="41">
        <v>62</v>
      </c>
      <c r="G49" s="42">
        <v>0</v>
      </c>
      <c r="H49" s="38">
        <v>0</v>
      </c>
      <c r="I49" s="38">
        <v>14</v>
      </c>
      <c r="J49" s="38">
        <v>0</v>
      </c>
      <c r="K49" s="38">
        <v>0</v>
      </c>
    </row>
    <row r="50" spans="1:11" x14ac:dyDescent="0.3">
      <c r="A50" s="38" t="str">
        <f>"241609"</f>
        <v>241609</v>
      </c>
      <c r="B50" s="38" t="s">
        <v>43</v>
      </c>
      <c r="C50" s="39">
        <v>5088</v>
      </c>
      <c r="D50" s="40">
        <v>4201</v>
      </c>
      <c r="E50" s="38">
        <v>4158</v>
      </c>
      <c r="F50" s="41">
        <v>43</v>
      </c>
      <c r="G50" s="42">
        <v>0</v>
      </c>
      <c r="H50" s="38">
        <v>0</v>
      </c>
      <c r="I50" s="38">
        <v>5</v>
      </c>
      <c r="J50" s="38">
        <v>0</v>
      </c>
      <c r="K50" s="38">
        <v>0</v>
      </c>
    </row>
    <row r="51" spans="1:11" x14ac:dyDescent="0.3">
      <c r="A51" s="38" t="str">
        <f>"241610"</f>
        <v>241610</v>
      </c>
      <c r="B51" s="38" t="s">
        <v>44</v>
      </c>
      <c r="C51" s="39">
        <v>4521</v>
      </c>
      <c r="D51" s="40">
        <v>3624</v>
      </c>
      <c r="E51" s="38">
        <v>3571</v>
      </c>
      <c r="F51" s="41">
        <v>53</v>
      </c>
      <c r="G51" s="42">
        <v>0</v>
      </c>
      <c r="H51" s="38">
        <v>0</v>
      </c>
      <c r="I51" s="38">
        <v>12</v>
      </c>
      <c r="J51" s="38">
        <v>0</v>
      </c>
      <c r="K51" s="38">
        <v>0</v>
      </c>
    </row>
    <row r="52" spans="1:11" x14ac:dyDescent="0.3">
      <c r="A52" s="32" t="s">
        <v>60</v>
      </c>
      <c r="B52" s="32"/>
      <c r="C52" s="33"/>
      <c r="D52" s="43"/>
      <c r="E52" s="32"/>
      <c r="F52" s="44"/>
      <c r="G52" s="37"/>
      <c r="H52" s="32"/>
      <c r="I52" s="32"/>
      <c r="J52" s="32"/>
      <c r="K52" s="32"/>
    </row>
    <row r="53" spans="1:11" x14ac:dyDescent="0.3">
      <c r="A53" s="38" t="str">
        <f>"246201"</f>
        <v>246201</v>
      </c>
      <c r="B53" s="38" t="s">
        <v>45</v>
      </c>
      <c r="C53" s="39">
        <v>130898</v>
      </c>
      <c r="D53" s="40">
        <v>109464</v>
      </c>
      <c r="E53" s="38">
        <v>108776</v>
      </c>
      <c r="F53" s="41">
        <v>688</v>
      </c>
      <c r="G53" s="42">
        <v>4</v>
      </c>
      <c r="H53" s="38">
        <v>0</v>
      </c>
      <c r="I53" s="38">
        <v>266</v>
      </c>
      <c r="J53" s="38">
        <v>0</v>
      </c>
      <c r="K53" s="38">
        <v>0</v>
      </c>
    </row>
    <row r="54" spans="1:11" x14ac:dyDescent="0.3">
      <c r="A54" s="38" t="str">
        <f>"246301"</f>
        <v>246301</v>
      </c>
      <c r="B54" s="38" t="s">
        <v>46</v>
      </c>
      <c r="C54" s="39">
        <v>89717</v>
      </c>
      <c r="D54" s="40">
        <v>74115</v>
      </c>
      <c r="E54" s="38">
        <v>73129</v>
      </c>
      <c r="F54" s="41">
        <v>986</v>
      </c>
      <c r="G54" s="42">
        <v>2</v>
      </c>
      <c r="H54" s="38">
        <v>0</v>
      </c>
      <c r="I54" s="38">
        <v>290</v>
      </c>
      <c r="J54" s="38">
        <v>0</v>
      </c>
      <c r="K54" s="38">
        <v>0</v>
      </c>
    </row>
    <row r="55" spans="1:11" x14ac:dyDescent="0.3">
      <c r="A55" s="38" t="str">
        <f>"246501"</f>
        <v>246501</v>
      </c>
      <c r="B55" s="38" t="s">
        <v>47</v>
      </c>
      <c r="C55" s="39">
        <v>106147</v>
      </c>
      <c r="D55" s="40">
        <v>89153</v>
      </c>
      <c r="E55" s="38">
        <v>88565</v>
      </c>
      <c r="F55" s="41">
        <v>589</v>
      </c>
      <c r="G55" s="42">
        <v>3</v>
      </c>
      <c r="H55" s="38">
        <v>0</v>
      </c>
      <c r="I55" s="38">
        <v>185</v>
      </c>
      <c r="J55" s="38">
        <v>0</v>
      </c>
      <c r="K55" s="38">
        <v>0</v>
      </c>
    </row>
    <row r="56" spans="1:11" x14ac:dyDescent="0.3">
      <c r="A56" s="38" t="str">
        <f>"246601"</f>
        <v>246601</v>
      </c>
      <c r="B56" s="38" t="s">
        <v>48</v>
      </c>
      <c r="C56" s="39">
        <v>156131</v>
      </c>
      <c r="D56" s="40">
        <v>129338</v>
      </c>
      <c r="E56" s="38">
        <v>127975</v>
      </c>
      <c r="F56" s="41">
        <v>1363</v>
      </c>
      <c r="G56" s="42">
        <v>8</v>
      </c>
      <c r="H56" s="38">
        <v>0</v>
      </c>
      <c r="I56" s="38">
        <v>303</v>
      </c>
      <c r="J56" s="38">
        <v>0</v>
      </c>
      <c r="K56" s="38">
        <v>0</v>
      </c>
    </row>
    <row r="57" spans="1:11" x14ac:dyDescent="0.3">
      <c r="A57" s="38" t="str">
        <f>"246801"</f>
        <v>246801</v>
      </c>
      <c r="B57" s="38" t="s">
        <v>49</v>
      </c>
      <c r="C57" s="39">
        <v>81923</v>
      </c>
      <c r="D57" s="40">
        <v>68030</v>
      </c>
      <c r="E57" s="38">
        <v>67563</v>
      </c>
      <c r="F57" s="41">
        <v>467</v>
      </c>
      <c r="G57" s="42">
        <v>1</v>
      </c>
      <c r="H57" s="38">
        <v>0</v>
      </c>
      <c r="I57" s="38">
        <v>189</v>
      </c>
      <c r="J57" s="38">
        <v>0</v>
      </c>
      <c r="K57" s="38">
        <v>0</v>
      </c>
    </row>
    <row r="58" spans="1:11" x14ac:dyDescent="0.3">
      <c r="A58" s="38" t="str">
        <f>"246901"</f>
        <v>246901</v>
      </c>
      <c r="B58" s="38" t="s">
        <v>50</v>
      </c>
      <c r="C58" s="39">
        <v>252864</v>
      </c>
      <c r="D58" s="40">
        <v>212455</v>
      </c>
      <c r="E58" s="38">
        <v>211403</v>
      </c>
      <c r="F58" s="41">
        <v>1052</v>
      </c>
      <c r="G58" s="42">
        <v>21</v>
      </c>
      <c r="H58" s="38">
        <v>1</v>
      </c>
      <c r="I58" s="38">
        <v>468</v>
      </c>
      <c r="J58" s="38">
        <v>0</v>
      </c>
      <c r="K58" s="38">
        <v>0</v>
      </c>
    </row>
    <row r="59" spans="1:11" x14ac:dyDescent="0.3">
      <c r="A59" s="38" t="str">
        <f>"247001"</f>
        <v>247001</v>
      </c>
      <c r="B59" s="38" t="s">
        <v>51</v>
      </c>
      <c r="C59" s="39">
        <v>66219</v>
      </c>
      <c r="D59" s="40">
        <v>53856</v>
      </c>
      <c r="E59" s="38">
        <v>53437</v>
      </c>
      <c r="F59" s="41">
        <v>419</v>
      </c>
      <c r="G59" s="42">
        <v>1</v>
      </c>
      <c r="H59" s="38">
        <v>0</v>
      </c>
      <c r="I59" s="38">
        <v>124</v>
      </c>
      <c r="J59" s="38">
        <v>0</v>
      </c>
      <c r="K59" s="38">
        <v>0</v>
      </c>
    </row>
    <row r="60" spans="1:11" x14ac:dyDescent="0.3">
      <c r="A60" s="38" t="str">
        <f>"247101"</f>
        <v>247101</v>
      </c>
      <c r="B60" s="38" t="s">
        <v>52</v>
      </c>
      <c r="C60" s="39">
        <v>48507</v>
      </c>
      <c r="D60" s="40">
        <v>40174</v>
      </c>
      <c r="E60" s="38">
        <v>40085</v>
      </c>
      <c r="F60" s="41">
        <v>89</v>
      </c>
      <c r="G60" s="42">
        <v>3</v>
      </c>
      <c r="H60" s="38">
        <v>0</v>
      </c>
      <c r="I60" s="38">
        <v>119</v>
      </c>
      <c r="J60" s="38">
        <v>0</v>
      </c>
      <c r="K60" s="38">
        <v>0</v>
      </c>
    </row>
    <row r="61" spans="1:11" x14ac:dyDescent="0.3">
      <c r="A61" s="38" t="str">
        <f>"247201"</f>
        <v>247201</v>
      </c>
      <c r="B61" s="38" t="s">
        <v>53</v>
      </c>
      <c r="C61" s="39">
        <v>121729</v>
      </c>
      <c r="D61" s="40">
        <v>99750</v>
      </c>
      <c r="E61" s="38">
        <v>99350</v>
      </c>
      <c r="F61" s="41">
        <v>400</v>
      </c>
      <c r="G61" s="42">
        <v>1</v>
      </c>
      <c r="H61" s="38">
        <v>0</v>
      </c>
      <c r="I61" s="38">
        <v>276</v>
      </c>
      <c r="J61" s="38">
        <v>0</v>
      </c>
      <c r="K61" s="38">
        <v>0</v>
      </c>
    </row>
    <row r="62" spans="1:11" x14ac:dyDescent="0.3">
      <c r="A62" s="38" t="str">
        <f>"247401"</f>
        <v>247401</v>
      </c>
      <c r="B62" s="38" t="s">
        <v>54</v>
      </c>
      <c r="C62" s="39">
        <v>57882</v>
      </c>
      <c r="D62" s="40">
        <v>48089</v>
      </c>
      <c r="E62" s="38">
        <v>47767</v>
      </c>
      <c r="F62" s="41">
        <v>322</v>
      </c>
      <c r="G62" s="42">
        <v>0</v>
      </c>
      <c r="H62" s="38">
        <v>1</v>
      </c>
      <c r="I62" s="38">
        <v>153</v>
      </c>
      <c r="J62" s="38">
        <v>0</v>
      </c>
      <c r="K62" s="38">
        <v>0</v>
      </c>
    </row>
    <row r="63" spans="1:11" x14ac:dyDescent="0.3">
      <c r="A63" s="38" t="str">
        <f>"247501"</f>
        <v>247501</v>
      </c>
      <c r="B63" s="38" t="s">
        <v>55</v>
      </c>
      <c r="C63" s="39">
        <v>173100</v>
      </c>
      <c r="D63" s="40">
        <v>147258</v>
      </c>
      <c r="E63" s="38">
        <v>146190</v>
      </c>
      <c r="F63" s="41">
        <v>1068</v>
      </c>
      <c r="G63" s="42">
        <v>4</v>
      </c>
      <c r="H63" s="38">
        <v>1</v>
      </c>
      <c r="I63" s="38">
        <v>307</v>
      </c>
      <c r="J63" s="38">
        <v>0</v>
      </c>
      <c r="K63" s="38">
        <v>0</v>
      </c>
    </row>
    <row r="64" spans="1:11" x14ac:dyDescent="0.3">
      <c r="A64" s="38" t="str">
        <f>"247601"</f>
        <v>247601</v>
      </c>
      <c r="B64" s="38" t="s">
        <v>56</v>
      </c>
      <c r="C64" s="39">
        <v>41793</v>
      </c>
      <c r="D64" s="40">
        <v>34751</v>
      </c>
      <c r="E64" s="38">
        <v>34590</v>
      </c>
      <c r="F64" s="41">
        <v>161</v>
      </c>
      <c r="G64" s="42">
        <v>0</v>
      </c>
      <c r="H64" s="38">
        <v>0</v>
      </c>
      <c r="I64" s="38">
        <v>126</v>
      </c>
      <c r="J64" s="38">
        <v>0</v>
      </c>
      <c r="K64" s="38">
        <v>0</v>
      </c>
    </row>
    <row r="65" spans="1:11" x14ac:dyDescent="0.3">
      <c r="A65" s="38" t="str">
        <f>"247701"</f>
        <v>247701</v>
      </c>
      <c r="B65" s="38" t="s">
        <v>57</v>
      </c>
      <c r="C65" s="39">
        <v>113054</v>
      </c>
      <c r="D65" s="40">
        <v>92751</v>
      </c>
      <c r="E65" s="38">
        <v>92056</v>
      </c>
      <c r="F65" s="41">
        <v>695</v>
      </c>
      <c r="G65" s="42">
        <v>13</v>
      </c>
      <c r="H65" s="38">
        <v>0</v>
      </c>
      <c r="I65" s="38">
        <v>188</v>
      </c>
      <c r="J65" s="38">
        <v>0</v>
      </c>
      <c r="K65" s="38">
        <v>0</v>
      </c>
    </row>
    <row r="66" spans="1:11" x14ac:dyDescent="0.3">
      <c r="A66" s="38" t="str">
        <f>"247801"</f>
        <v>247801</v>
      </c>
      <c r="B66" s="38" t="s">
        <v>58</v>
      </c>
      <c r="C66" s="39">
        <v>142317</v>
      </c>
      <c r="D66" s="40">
        <v>118676</v>
      </c>
      <c r="E66" s="38">
        <v>118060</v>
      </c>
      <c r="F66" s="41">
        <v>616</v>
      </c>
      <c r="G66" s="42">
        <v>0</v>
      </c>
      <c r="H66" s="38">
        <v>0</v>
      </c>
      <c r="I66" s="38">
        <v>287</v>
      </c>
      <c r="J66" s="38">
        <v>0</v>
      </c>
      <c r="K66" s="38">
        <v>0</v>
      </c>
    </row>
    <row r="67" spans="1:11" ht="15" thickBot="1" x14ac:dyDescent="0.35">
      <c r="A67" s="45" t="s">
        <v>59</v>
      </c>
      <c r="B67" s="46"/>
      <c r="C67" s="33">
        <v>2123714</v>
      </c>
      <c r="D67" s="47">
        <v>1762157</v>
      </c>
      <c r="E67" s="48">
        <v>1749164</v>
      </c>
      <c r="F67" s="49">
        <v>12994</v>
      </c>
      <c r="G67" s="37">
        <v>80</v>
      </c>
      <c r="H67" s="32">
        <v>3</v>
      </c>
      <c r="I67" s="32">
        <v>4652</v>
      </c>
      <c r="J67" s="32">
        <v>0</v>
      </c>
      <c r="K67" s="32">
        <v>0</v>
      </c>
    </row>
  </sheetData>
  <mergeCells count="14">
    <mergeCell ref="I5:I6"/>
    <mergeCell ref="J5:J6"/>
    <mergeCell ref="K5:K6"/>
    <mergeCell ref="A67:B67"/>
    <mergeCell ref="A3:A6"/>
    <mergeCell ref="B3:B6"/>
    <mergeCell ref="C3:C6"/>
    <mergeCell ref="D3:K3"/>
    <mergeCell ref="D4:F4"/>
    <mergeCell ref="G4:K4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rejestr_wyborcow_2024_kw_1_2024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Janusz Pytel</dc:creator>
  <cp:lastModifiedBy>Janusz Pytel</cp:lastModifiedBy>
  <cp:lastPrinted>2024-07-16T07:42:23Z</cp:lastPrinted>
  <dcterms:created xsi:type="dcterms:W3CDTF">2024-07-16T07:43:53Z</dcterms:created>
  <dcterms:modified xsi:type="dcterms:W3CDTF">2024-07-16T07:43:53Z</dcterms:modified>
</cp:coreProperties>
</file>